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226.11\共有フォルダ\13_市町村課\01_課共有\50財務\01一般会計\01_決算統計\01年度別\R5年度決算\14　財政状況資料集\令和7年3月公表\03.市町村→県\01.担当作業用\24 松島町○　ナ\02_チェック1\"/>
    </mc:Choice>
  </mc:AlternateContent>
  <bookViews>
    <workbookView xWindow="-28920" yWindow="-9585"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W38" i="10"/>
  <c r="BW39" i="10" s="1"/>
  <c r="BW40" i="10" s="1"/>
  <c r="BE38" i="10"/>
  <c r="AM38" i="10"/>
  <c r="U38" i="10"/>
  <c r="C38" i="10"/>
  <c r="CO37" i="10"/>
  <c r="BW37" i="10"/>
  <c r="BE37" i="10"/>
  <c r="AM37" i="10"/>
  <c r="C37" i="10"/>
  <c r="CO36" i="10"/>
  <c r="BW36" i="10"/>
  <c r="BE36" i="10"/>
  <c r="AM36" i="10"/>
  <c r="C36" i="10"/>
  <c r="BW35" i="10"/>
  <c r="BE35" i="10"/>
  <c r="BW34" i="10"/>
  <c r="C34" i="10"/>
  <c r="C35" i="10" s="1"/>
  <c r="CO34" i="10" l="1"/>
  <c r="CO35"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alcChain>
</file>

<file path=xl/sharedStrings.xml><?xml version="1.0" encoding="utf-8"?>
<sst xmlns="http://schemas.openxmlformats.org/spreadsheetml/2006/main" count="1089" uniqueCount="568">
  <si>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</si>
  <si>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</si>
  <si>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</si>
  <si>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</si>
  <si>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</si>
  <si>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</si>
  <si>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</si>
  <si>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</si>
  <si>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</si>
  <si>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</si>
  <si>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</si>
  <si>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</si>
  <si>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</si>
  <si>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</si>
  <si>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</si>
  <si>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</si>
  <si>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</si>
  <si>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</si>
  <si>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</si>
  <si>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</si>
  <si>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</si>
  <si>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</si>
  <si>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</si>
  <si>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</si>
  <si>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</si>
  <si>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</si>
  <si>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</si>
  <si>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</si>
  <si>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</si>
  <si>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</si>
  <si>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</si>
  <si>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</si>
  <si>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</si>
  <si>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</si>
  <si>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</si>
  <si>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</si>
  <si>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</si>
  <si>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</si>
  <si>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</si>
  <si>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</si>
  <si>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</si>
  <si>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</si>
  <si>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</si>
  <si>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</si>
  <si>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</si>
  <si>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</si>
  <si>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</si>
  <si>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</si>
  <si>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</si>
  <si>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</si>
  <si>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</si>
  <si>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</si>
  <si>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</si>
  <si>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</si>
  <si>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</si>
  <si>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</si>
  <si>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</si>
  <si>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</si>
  <si>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</si>
  <si>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</si>
  <si>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</si>
  <si>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</si>
  <si>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</si>
  <si>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</si>
  <si>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</si>
  <si>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</si>
  <si>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</si>
  <si>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</si>
  <si>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</si>
  <si>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</si>
  <si>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</si>
  <si>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</si>
  <si>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</si>
  <si>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</si>
  <si>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</si>
  <si>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</si>
  <si>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</si>
  <si>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</si>
  <si>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</si>
  <si>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</si>
  <si>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</si>
  <si>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</si>
  <si>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</si>
  <si>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</si>
  <si>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</si>
  <si>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</si>
  <si>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</si>
  <si>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</si>
  <si>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</si>
  <si>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</si>
  <si>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</si>
  <si>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</si>
  <si>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</si>
  <si>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</si>
  <si>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松島町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</si>
  <si>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</si>
  <si>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</si>
  <si>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</si>
  <si>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</si>
  <si>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</si>
  <si>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</si>
  <si>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</si>
  <si>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</si>
  <si>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</si>
  <si>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</si>
  <si>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</si>
  <si>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</si>
  <si>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</si>
  <si>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</si>
  <si>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</si>
  <si>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</si>
  <si>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</si>
  <si>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</si>
  <si>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</si>
  <si>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</si>
  <si>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</si>
  <si>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</si>
  <si>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</si>
  <si>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</si>
  <si>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</si>
  <si>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</si>
  <si>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</si>
  <si>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</si>
  <si>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</si>
  <si>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</si>
  <si>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</si>
  <si>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</si>
  <si>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</si>
  <si>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</si>
  <si>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</si>
  <si>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</si>
  <si>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</si>
  <si>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</si>
  <si>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</si>
  <si>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</si>
  <si>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</si>
  <si>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</si>
  <si>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</si>
  <si>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</si>
  <si>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</si>
  <si>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</si>
  <si>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</si>
  <si>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6"/>
  </si>
  <si>
    <t>うち日本人(％)</t>
    <phoneticPr fontId="5"/>
  </si>
  <si>
    <t>-1.9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</si>
  <si>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</si>
  <si>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</si>
  <si>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</si>
  <si>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</si>
  <si>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</si>
  <si>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</si>
  <si>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</si>
  <si>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</si>
  <si>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</si>
  <si>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</si>
  <si>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</si>
  <si>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</si>
  <si>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</si>
  <si>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</si>
  <si>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</si>
  <si>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</si>
  <si>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</si>
  <si>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</si>
  <si>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</si>
  <si>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</si>
  <si>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</si>
  <si>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</si>
  <si>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</si>
  <si>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</si>
  <si>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</si>
  <si>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</si>
  <si>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</si>
  <si>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</si>
  <si>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</si>
  <si>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</si>
  <si>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</si>
  <si>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</si>
  <si>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</si>
  <si>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</si>
  <si>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</si>
  <si>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</si>
  <si>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</si>
  <si>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</si>
  <si>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</si>
  <si>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</si>
  <si>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</si>
  <si>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</si>
  <si>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</si>
  <si>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</si>
  <si>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</si>
  <si>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</si>
  <si>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</si>
  <si>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</si>
  <si>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</si>
  <si>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</si>
  <si>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</si>
  <si>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</si>
  <si>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</si>
  <si>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</si>
  <si>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</si>
  <si>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</si>
  <si>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</si>
  <si>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</si>
  <si>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宮城県松島町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</si>
  <si>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</si>
  <si>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</si>
  <si>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</si>
  <si>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</si>
  <si>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</si>
  <si>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</si>
  <si>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</si>
  <si>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</si>
  <si>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</si>
  <si>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</si>
  <si>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</si>
  <si>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</si>
  <si>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</si>
  <si>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</si>
  <si>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</si>
  <si>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</si>
  <si>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</si>
  <si>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</si>
  <si>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</si>
  <si>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</si>
  <si>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</si>
  <si>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</si>
  <si>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</si>
  <si>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</si>
  <si>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</si>
  <si>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</si>
  <si>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</si>
  <si>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</si>
  <si>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</si>
  <si>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</si>
  <si>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</si>
  <si>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</si>
  <si>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</si>
  <si>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</si>
  <si>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</si>
  <si>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</si>
  <si>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</si>
  <si>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</si>
  <si>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</si>
  <si>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</si>
  <si>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</si>
  <si>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</si>
  <si>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</si>
  <si>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</si>
  <si>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</si>
  <si>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</si>
  <si>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</si>
  <si>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</si>
  <si>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</si>
  <si>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</si>
  <si>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</si>
  <si>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</si>
  <si>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</si>
  <si>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</si>
  <si>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</si>
  <si>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</si>
  <si>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</si>
  <si>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</si>
  <si>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</si>
  <si>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</si>
  <si>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</si>
  <si>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</si>
  <si>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</si>
  <si>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</si>
  <si>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</si>
  <si>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</si>
  <si>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</si>
  <si>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</si>
  <si>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</si>
  <si>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</si>
  <si>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</si>
  <si>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</si>
  <si>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</si>
  <si>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</si>
  <si>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</si>
  <si>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</si>
  <si>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</si>
  <si>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</si>
  <si>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</si>
  <si>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</si>
  <si>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</si>
  <si>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</si>
  <si>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</si>
  <si>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</si>
  <si>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</si>
  <si>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</si>
  <si>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</si>
  <si>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</si>
  <si>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</si>
  <si>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</si>
  <si>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</si>
  <si>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</si>
  <si>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</si>
  <si>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</si>
  <si>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</si>
  <si>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</si>
  <si>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</si>
  <si>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</si>
  <si>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</si>
  <si>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</si>
  <si>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</si>
  <si>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</si>
  <si>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</si>
  <si>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</si>
  <si>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</si>
  <si>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</si>
  <si>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</si>
  <si>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</si>
  <si>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</si>
  <si>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</si>
  <si>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</si>
  <si>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</si>
  <si>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</si>
  <si>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</si>
  <si>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</si>
  <si>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</si>
  <si>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</si>
  <si>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</si>
  <si>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</si>
  <si>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</si>
  <si>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</si>
  <si>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</si>
  <si>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</si>
  <si>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</si>
  <si>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</si>
  <si>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</si>
  <si>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</si>
  <si>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</si>
  <si>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</si>
  <si>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</si>
  <si>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</si>
  <si>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</si>
  <si>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</si>
  <si>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</si>
  <si>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</si>
  <si>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</si>
  <si>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</si>
  <si>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</si>
  <si>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</si>
  <si>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</si>
  <si>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</si>
  <si>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</si>
  <si>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</si>
  <si>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</si>
  <si>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</si>
  <si>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</si>
  <si>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</si>
  <si>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</si>
  <si>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</si>
  <si>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</si>
  <si>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宮城県松島町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</si>
  <si>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</si>
  <si>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</si>
  <si>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</si>
  <si>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</si>
  <si>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</si>
  <si>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</si>
  <si>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</si>
  <si>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</si>
  <si>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</si>
  <si>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</si>
  <si>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</si>
  <si>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</si>
  <si>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</si>
  <si>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</si>
  <si>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</si>
  <si>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</si>
  <si>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</si>
  <si>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</si>
  <si>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</si>
  <si>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</si>
  <si>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松島町松島区外区有財産特別会計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</si>
  <si>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</si>
  <si>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</si>
  <si>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</si>
  <si>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</si>
  <si>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</si>
  <si>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</si>
  <si>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</si>
  <si>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</si>
  <si>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</si>
  <si>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</si>
  <si>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</si>
  <si>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</si>
  <si>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</si>
  <si>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松島町国民健康保険特別会計</t>
    <phoneticPr fontId="5"/>
  </si>
  <si>
    <t>松島町介護保険特別会計</t>
    <phoneticPr fontId="5"/>
  </si>
  <si>
    <t>松島町後期高齢者医療特別会計</t>
    <phoneticPr fontId="5"/>
  </si>
  <si>
    <t>松島町介護サービス事業特別会計</t>
    <phoneticPr fontId="5"/>
  </si>
  <si>
    <t>松島町水道事業会計</t>
    <phoneticPr fontId="5"/>
  </si>
  <si>
    <t>法適用企業</t>
    <phoneticPr fontId="5"/>
  </si>
  <si>
    <t>松島町下水道事業会計</t>
    <phoneticPr fontId="5"/>
  </si>
  <si>
    <t>松島町観瀾亭等特別会計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</si>
  <si>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</si>
  <si>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</si>
  <si>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</si>
  <si>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</si>
  <si>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</si>
  <si>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</si>
  <si>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</si>
  <si>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</si>
  <si>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</si>
  <si>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</si>
  <si>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</si>
  <si>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</si>
  <si>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</si>
  <si>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</si>
  <si>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</si>
  <si>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</si>
  <si>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</si>
  <si>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</si>
  <si>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</si>
  <si>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</si>
  <si>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</si>
  <si>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</si>
  <si>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</si>
  <si>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</si>
  <si>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</si>
  <si>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</si>
  <si>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</si>
  <si>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</si>
  <si>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</si>
  <si>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</si>
  <si>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</si>
  <si>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</si>
  <si>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</si>
  <si>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</si>
  <si>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</si>
  <si>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</si>
  <si>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</si>
  <si>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</si>
  <si>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</si>
  <si>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</si>
  <si>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</si>
  <si>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</si>
  <si>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</si>
  <si>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</si>
  <si>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</si>
  <si>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</si>
  <si>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</si>
  <si>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</si>
  <si>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</si>
  <si>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</si>
  <si>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</si>
  <si>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</si>
  <si>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</si>
  <si>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</si>
  <si>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</si>
  <si>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</si>
  <si>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</si>
  <si>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</si>
  <si>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</si>
  <si>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</si>
  <si>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</si>
  <si>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</si>
  <si>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</si>
  <si>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</si>
  <si>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</si>
  <si>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</si>
  <si>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</si>
  <si>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</si>
  <si>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</si>
  <si>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</si>
  <si>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</si>
  <si>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</si>
  <si>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</si>
  <si>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</si>
  <si>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</si>
  <si>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</si>
  <si>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</si>
  <si>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</si>
  <si>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</si>
  <si>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</si>
  <si>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</si>
  <si>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</si>
  <si>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</si>
  <si>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</si>
  <si>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</si>
  <si>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</si>
  <si>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</si>
  <si>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</si>
  <si>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</si>
  <si>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</si>
  <si>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</si>
  <si>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</si>
  <si>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</si>
  <si>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</si>
  <si>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</si>
  <si>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</si>
  <si>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</si>
  <si>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</si>
  <si>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</si>
  <si>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</si>
  <si>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</si>
  <si>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</si>
  <si>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</si>
  <si>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</si>
  <si>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</si>
  <si>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</si>
  <si>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</si>
  <si>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</si>
  <si>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</si>
  <si>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</si>
  <si>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</si>
  <si>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</si>
  <si>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</si>
  <si>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</si>
  <si>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</si>
  <si>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</si>
  <si>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</si>
  <si>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</si>
  <si>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</si>
  <si>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</si>
  <si>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</si>
  <si>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</si>
  <si>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</si>
  <si>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</si>
  <si>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</si>
  <si>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</si>
  <si>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</si>
  <si>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</si>
  <si>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</si>
  <si>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</si>
  <si>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</si>
  <si>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</si>
  <si>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</si>
  <si>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</si>
  <si>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</si>
  <si>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</si>
  <si>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19.58</t>
  </si>
  <si>
    <t>▲ 2.04</t>
  </si>
  <si>
    <t>▲ 0.48</t>
  </si>
  <si>
    <t>▲ 7.83</t>
  </si>
  <si>
    <t>▲ 14.59</t>
  </si>
  <si>
    <t>松島町水道事業会計</t>
  </si>
  <si>
    <t>一般会計</t>
  </si>
  <si>
    <t>松島町介護保険特別会計</t>
  </si>
  <si>
    <t>松島町下水道事業会計</t>
  </si>
  <si>
    <t>松島町観瀾亭等特別会計</t>
  </si>
  <si>
    <t>松島町国民健康保険特別会計</t>
  </si>
  <si>
    <t>松島町後期高齢者医療特別会計</t>
  </si>
  <si>
    <t>松島町松島区外区有財産特別会計</t>
  </si>
  <si>
    <t>その他会計（赤字）</t>
  </si>
  <si>
    <t>その他会計（黒字）</t>
  </si>
  <si>
    <t>R01</t>
    <phoneticPr fontId="5"/>
  </si>
  <si>
    <t>R02</t>
    <phoneticPr fontId="5"/>
  </si>
  <si>
    <t>R03</t>
    <phoneticPr fontId="5"/>
  </si>
  <si>
    <t>R04</t>
    <phoneticPr fontId="5"/>
  </si>
  <si>
    <t>R05</t>
    <phoneticPr fontId="5"/>
  </si>
  <si>
    <t>庁舎建設基金</t>
    <rPh sb="0" eb="2">
      <t>チョウシャ</t>
    </rPh>
    <rPh sb="2" eb="4">
      <t>ケンセツ</t>
    </rPh>
    <rPh sb="4" eb="6">
      <t>キキン</t>
    </rPh>
    <phoneticPr fontId="5"/>
  </si>
  <si>
    <t>ふるさと納税基金</t>
    <rPh sb="4" eb="6">
      <t>ノウゼイ</t>
    </rPh>
    <rPh sb="6" eb="8">
      <t>キキン</t>
    </rPh>
    <phoneticPr fontId="2"/>
  </si>
  <si>
    <t>震災復興基金</t>
    <rPh sb="0" eb="2">
      <t>シンサイ</t>
    </rPh>
    <rPh sb="2" eb="4">
      <t>フッコウ</t>
    </rPh>
    <rPh sb="4" eb="6">
      <t>キキン</t>
    </rPh>
    <phoneticPr fontId="2"/>
  </si>
  <si>
    <t>森林環境譲与税基金</t>
    <rPh sb="0" eb="2">
      <t>シンリン</t>
    </rPh>
    <rPh sb="2" eb="4">
      <t>カンキョウ</t>
    </rPh>
    <rPh sb="4" eb="7">
      <t>ジョウヨゼイ</t>
    </rPh>
    <rPh sb="7" eb="9">
      <t>キキン</t>
    </rPh>
    <phoneticPr fontId="2"/>
  </si>
  <si>
    <t>品井沼ステーション</t>
    <rPh sb="0" eb="3">
      <t>シナイヌマ</t>
    </rPh>
    <phoneticPr fontId="2"/>
  </si>
  <si>
    <t>－</t>
    <phoneticPr fontId="2"/>
  </si>
  <si>
    <t>塩釜地区消防事務組合</t>
    <rPh sb="0" eb="2">
      <t>シオガマ</t>
    </rPh>
    <rPh sb="2" eb="4">
      <t>チク</t>
    </rPh>
    <rPh sb="4" eb="6">
      <t>ショウボウ</t>
    </rPh>
    <rPh sb="6" eb="8">
      <t>ジム</t>
    </rPh>
    <rPh sb="8" eb="10">
      <t>クミアイ</t>
    </rPh>
    <phoneticPr fontId="2"/>
  </si>
  <si>
    <t>宮城東部衛生処理組合</t>
    <rPh sb="0" eb="2">
      <t>ミヤギ</t>
    </rPh>
    <rPh sb="2" eb="4">
      <t>トウブ</t>
    </rPh>
    <rPh sb="4" eb="6">
      <t>エイセイ</t>
    </rPh>
    <rPh sb="6" eb="8">
      <t>ショリ</t>
    </rPh>
    <rPh sb="8" eb="10">
      <t>クミアイ</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</si>
  <si>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</si>
  <si>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吉田川流域溜池大和町外3市3ヶ町村組合</t>
    <rPh sb="0" eb="3">
      <t>ヨシダガワ</t>
    </rPh>
    <rPh sb="3" eb="5">
      <t>リュウイキ</t>
    </rPh>
    <rPh sb="5" eb="7">
      <t>タメイケ</t>
    </rPh>
    <rPh sb="7" eb="10">
      <t>タイワチョウ</t>
    </rPh>
    <rPh sb="10" eb="11">
      <t>ホカ</t>
    </rPh>
    <rPh sb="12" eb="13">
      <t>シ</t>
    </rPh>
    <rPh sb="15" eb="17">
      <t>チョウソン</t>
    </rPh>
    <rPh sb="17" eb="19">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</si>
  <si>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</si>
  <si>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</si>
  <si>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</si>
  <si>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t>
    <phoneticPr fontId="2"/>
  </si>
  <si>
    <t>長寿社会対策基金</t>
    <rPh sb="0" eb="2">
      <t>チョウジュ</t>
    </rPh>
    <rPh sb="2" eb="4">
      <t>シャカイ</t>
    </rPh>
    <rPh sb="4" eb="6">
      <t>タイサク</t>
    </rPh>
    <rPh sb="6" eb="8">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</si>
</sst>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103390</c:v>
                </c:pt>
                <c:pt idx="1">
                  <c:v>117234</c:v>
                </c:pt>
                <c:pt idx="2">
                  <c:v>97758</c:v>
                </c:pt>
                <c:pt idx="3">
                  <c:v>91338</c:v>
                </c:pt>
                <c:pt idx="4">
                  <c:v>103975</c:v>
                </c:pt>
              </c:numCache>
            </c:numRef>
          </c:val>
          <c:smooth val="0"/>
          <c:extLst>
            <c:ext xmlns:c16="http://schemas.microsoft.com/office/drawing/2014/chart" uri="{C3380CC4-5D6E-409C-BE32-E72D297353CC}">
              <c16:uniqueId val="{00000000-A521-485F-A7E9-F947B0060EE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140647</c:v>
                </c:pt>
                <c:pt idx="1">
                  <c:v>146339</c:v>
                </c:pt>
                <c:pt idx="2">
                  <c:v>33018</c:v>
                </c:pt>
                <c:pt idx="3">
                  <c:v>32892</c:v>
                </c:pt>
                <c:pt idx="4">
                  <c:v>45360</c:v>
                </c:pt>
              </c:numCache>
            </c:numRef>
          </c:val>
          <c:smooth val="0"/>
          <c:extLst>
            <c:ext xmlns:c16="http://schemas.microsoft.com/office/drawing/2014/chart" uri="{C3380CC4-5D6E-409C-BE32-E72D297353CC}">
              <c16:uniqueId val="{00000001-A521-485F-A7E9-F947B0060EE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8.35</c:v>
                </c:pt>
                <c:pt idx="1">
                  <c:v>9.74</c:v>
                </c:pt>
                <c:pt idx="2">
                  <c:v>8.92</c:v>
                </c:pt>
                <c:pt idx="3">
                  <c:v>8.81</c:v>
                </c:pt>
                <c:pt idx="4">
                  <c:v>4.99</c:v>
                </c:pt>
              </c:numCache>
            </c:numRef>
          </c:val>
          <c:extLst>
            <c:ext xmlns:c16="http://schemas.microsoft.com/office/drawing/2014/chart" uri="{C3380CC4-5D6E-409C-BE32-E72D297353CC}">
              <c16:uniqueId val="{00000000-CF70-4E9F-AAFA-4B39F7E1C0A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31.26</c:v>
                </c:pt>
                <c:pt idx="1">
                  <c:v>30.12</c:v>
                </c:pt>
                <c:pt idx="2">
                  <c:v>32.799999999999997</c:v>
                </c:pt>
                <c:pt idx="3">
                  <c:v>33.01</c:v>
                </c:pt>
                <c:pt idx="4">
                  <c:v>29.42</c:v>
                </c:pt>
              </c:numCache>
            </c:numRef>
          </c:val>
          <c:extLst>
            <c:ext xmlns:c16="http://schemas.microsoft.com/office/drawing/2014/chart" uri="{C3380CC4-5D6E-409C-BE32-E72D297353CC}">
              <c16:uniqueId val="{00000001-CF70-4E9F-AAFA-4B39F7E1C0A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-19.579999999999998</c:v>
                </c:pt>
                <c:pt idx="1">
                  <c:v>-2.04</c:v>
                </c:pt>
                <c:pt idx="2">
                  <c:v>-0.48</c:v>
                </c:pt>
                <c:pt idx="3">
                  <c:v>-7.83</c:v>
                </c:pt>
                <c:pt idx="4">
                  <c:v>-14.59</c:v>
                </c:pt>
              </c:numCache>
            </c:numRef>
          </c:val>
          <c:smooth val="0"/>
          <c:extLst>
            <c:ext xmlns:c16="http://schemas.microsoft.com/office/drawing/2014/chart" uri="{C3380CC4-5D6E-409C-BE32-E72D297353CC}">
              <c16:uniqueId val="{00000002-CF70-4E9F-AAFA-4B39F7E1C0A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4.37</c:v>
                </c:pt>
                <c:pt idx="2">
                  <c:v>#N/A</c:v>
                </c:pt>
                <c:pt idx="3">
                  <c:v>0.66</c:v>
                </c:pt>
                <c:pt idx="4">
                  <c:v>#N/A</c:v>
                </c:pt>
                <c:pt idx="5">
                  <c:v>0.36</c:v>
                </c:pt>
                <c:pt idx="6">
                  <c:v>#N/A</c:v>
                </c:pt>
                <c:pt idx="7">
                  <c:v>2.75</c:v>
                </c:pt>
                <c:pt idx="8">
                  <c:v>#N/A</c:v>
                </c:pt>
                <c:pt idx="9">
                  <c:v>0</c:v>
                </c:pt>
              </c:numCache>
            </c:numRef>
          </c:val>
          <c:extLst>
            <c:ext xmlns:c16="http://schemas.microsoft.com/office/drawing/2014/chart" uri="{C3380CC4-5D6E-409C-BE32-E72D297353CC}">
              <c16:uniqueId val="{00000000-2415-4255-8108-8A43BC03663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15-4255-8108-8A43BC036635}"/>
            </c:ext>
          </c:extLst>
        </c:ser>
        <c:ser>
          <c:idx val="2"/>
          <c:order val="2"/>
          <c:tx>
            <c:strRef>
              <c:f>データシート!$A$29</c:f>
              <c:strCache>
                <c:ptCount val="1"/>
                <c:pt idx="0">
                  <c:v>松島町松島区外区有財産特別会計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0.44</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2415-4255-8108-8A43BC036635}"/>
            </c:ext>
          </c:extLst>
        </c:ser>
        <c:ser>
          <c:idx val="3"/>
          <c:order val="3"/>
          <c:tx>
            <c:strRef>
              <c:f>データシート!$A$30</c:f>
              <c:strCache>
                <c:ptCount val="1"/>
                <c:pt idx="0">
                  <c:v>松島町後期高齢者医療特別会計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0.04</c:v>
                </c:pt>
                <c:pt idx="2">
                  <c:v>#N/A</c:v>
                </c:pt>
                <c:pt idx="3">
                  <c:v>0</c:v>
                </c:pt>
                <c:pt idx="4">
                  <c:v>#N/A</c:v>
                </c:pt>
                <c:pt idx="5">
                  <c:v>0.01</c:v>
                </c:pt>
                <c:pt idx="6">
                  <c:v>#N/A</c:v>
                </c:pt>
                <c:pt idx="7">
                  <c:v>0.05</c:v>
                </c:pt>
                <c:pt idx="8">
                  <c:v>#N/A</c:v>
                </c:pt>
                <c:pt idx="9">
                  <c:v>0.04</c:v>
                </c:pt>
              </c:numCache>
            </c:numRef>
          </c:val>
          <c:extLst>
            <c:ext xmlns:c16="http://schemas.microsoft.com/office/drawing/2014/chart" uri="{C3380CC4-5D6E-409C-BE32-E72D297353CC}">
              <c16:uniqueId val="{00000003-2415-4255-8108-8A43BC036635}"/>
            </c:ext>
          </c:extLst>
        </c:ser>
        <c:ser>
          <c:idx val="4"/>
          <c:order val="4"/>
          <c:tx>
            <c:strRef>
              <c:f>データシート!$A$31</c:f>
              <c:strCache>
                <c:ptCount val="1"/>
                <c:pt idx="0">
                  <c:v>松島町国民健康保険特別会計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1.92</c:v>
                </c:pt>
                <c:pt idx="2">
                  <c:v>#N/A</c:v>
                </c:pt>
                <c:pt idx="3">
                  <c:v>1.02</c:v>
                </c:pt>
                <c:pt idx="4">
                  <c:v>#N/A</c:v>
                </c:pt>
                <c:pt idx="5">
                  <c:v>1.51</c:v>
                </c:pt>
                <c:pt idx="6">
                  <c:v>#N/A</c:v>
                </c:pt>
                <c:pt idx="7">
                  <c:v>1.1599999999999999</c:v>
                </c:pt>
                <c:pt idx="8">
                  <c:v>#N/A</c:v>
                </c:pt>
                <c:pt idx="9">
                  <c:v>0.06</c:v>
                </c:pt>
              </c:numCache>
            </c:numRef>
          </c:val>
          <c:extLst>
            <c:ext xmlns:c16="http://schemas.microsoft.com/office/drawing/2014/chart" uri="{C3380CC4-5D6E-409C-BE32-E72D297353CC}">
              <c16:uniqueId val="{00000004-2415-4255-8108-8A43BC036635}"/>
            </c:ext>
          </c:extLst>
        </c:ser>
        <c:ser>
          <c:idx val="5"/>
          <c:order val="5"/>
          <c:tx>
            <c:strRef>
              <c:f>データシート!$A$32</c:f>
              <c:strCache>
                <c:ptCount val="1"/>
                <c:pt idx="0">
                  <c:v>松島町観瀾亭等特別会計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0.38</c:v>
                </c:pt>
                <c:pt idx="2">
                  <c:v>#N/A</c:v>
                </c:pt>
                <c:pt idx="3">
                  <c:v>0.19</c:v>
                </c:pt>
                <c:pt idx="4">
                  <c:v>#N/A</c:v>
                </c:pt>
                <c:pt idx="5">
                  <c:v>0.21</c:v>
                </c:pt>
                <c:pt idx="6">
                  <c:v>#N/A</c:v>
                </c:pt>
                <c:pt idx="7">
                  <c:v>0.28999999999999998</c:v>
                </c:pt>
                <c:pt idx="8">
                  <c:v>#N/A</c:v>
                </c:pt>
                <c:pt idx="9">
                  <c:v>0.36</c:v>
                </c:pt>
              </c:numCache>
            </c:numRef>
          </c:val>
          <c:extLst>
            <c:ext xmlns:c16="http://schemas.microsoft.com/office/drawing/2014/chart" uri="{C3380CC4-5D6E-409C-BE32-E72D297353CC}">
              <c16:uniqueId val="{00000005-2415-4255-8108-8A43BC036635}"/>
            </c:ext>
          </c:extLst>
        </c:ser>
        <c:ser>
          <c:idx val="6"/>
          <c:order val="6"/>
          <c:tx>
            <c:strRef>
              <c:f>データシート!$A$33</c:f>
              <c:strCache>
                <c:ptCount val="1"/>
                <c:pt idx="0">
                  <c:v>松島町下水道事業会計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1.49</c:v>
                </c:pt>
              </c:numCache>
            </c:numRef>
          </c:val>
          <c:extLst>
            <c:ext xmlns:c16="http://schemas.microsoft.com/office/drawing/2014/chart" uri="{C3380CC4-5D6E-409C-BE32-E72D297353CC}">
              <c16:uniqueId val="{00000006-2415-4255-8108-8A43BC036635}"/>
            </c:ext>
          </c:extLst>
        </c:ser>
        <c:ser>
          <c:idx val="7"/>
          <c:order val="7"/>
          <c:tx>
            <c:strRef>
              <c:f>データシート!$A$34</c:f>
              <c:strCache>
                <c:ptCount val="1"/>
                <c:pt idx="0">
                  <c:v>松島町介護保険特別会計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0.81</c:v>
                </c:pt>
                <c:pt idx="2">
                  <c:v>#N/A</c:v>
                </c:pt>
                <c:pt idx="3">
                  <c:v>1.29</c:v>
                </c:pt>
                <c:pt idx="4">
                  <c:v>#N/A</c:v>
                </c:pt>
                <c:pt idx="5">
                  <c:v>2.69</c:v>
                </c:pt>
                <c:pt idx="6">
                  <c:v>#N/A</c:v>
                </c:pt>
                <c:pt idx="7">
                  <c:v>2.5</c:v>
                </c:pt>
                <c:pt idx="8">
                  <c:v>#N/A</c:v>
                </c:pt>
                <c:pt idx="9">
                  <c:v>1.86</c:v>
                </c:pt>
              </c:numCache>
            </c:numRef>
          </c:val>
          <c:extLst>
            <c:ext xmlns:c16="http://schemas.microsoft.com/office/drawing/2014/chart" uri="{C3380CC4-5D6E-409C-BE32-E72D297353CC}">
              <c16:uniqueId val="{00000007-2415-4255-8108-8A43BC03663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7.91</c:v>
                </c:pt>
                <c:pt idx="2">
                  <c:v>#N/A</c:v>
                </c:pt>
                <c:pt idx="3">
                  <c:v>9.74</c:v>
                </c:pt>
                <c:pt idx="4">
                  <c:v>#N/A</c:v>
                </c:pt>
                <c:pt idx="5">
                  <c:v>8.91</c:v>
                </c:pt>
                <c:pt idx="6">
                  <c:v>#N/A</c:v>
                </c:pt>
                <c:pt idx="7">
                  <c:v>8.81</c:v>
                </c:pt>
                <c:pt idx="8">
                  <c:v>#N/A</c:v>
                </c:pt>
                <c:pt idx="9">
                  <c:v>4.9800000000000004</c:v>
                </c:pt>
              </c:numCache>
            </c:numRef>
          </c:val>
          <c:extLst>
            <c:ext xmlns:c16="http://schemas.microsoft.com/office/drawing/2014/chart" uri="{C3380CC4-5D6E-409C-BE32-E72D297353CC}">
              <c16:uniqueId val="{00000008-2415-4255-8108-8A43BC036635}"/>
            </c:ext>
          </c:extLst>
        </c:ser>
        <c:ser>
          <c:idx val="9"/>
          <c:order val="9"/>
          <c:tx>
            <c:strRef>
              <c:f>データシート!$A$36</c:f>
              <c:strCache>
                <c:ptCount val="1"/>
                <c:pt idx="0">
                  <c:v>松島町水道事業会計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41.88</c:v>
                </c:pt>
                <c:pt idx="2">
                  <c:v>#N/A</c:v>
                </c:pt>
                <c:pt idx="3">
                  <c:v>39.49</c:v>
                </c:pt>
                <c:pt idx="4">
                  <c:v>#N/A</c:v>
                </c:pt>
                <c:pt idx="5">
                  <c:v>37.61</c:v>
                </c:pt>
                <c:pt idx="6">
                  <c:v>#N/A</c:v>
                </c:pt>
                <c:pt idx="7">
                  <c:v>34.22</c:v>
                </c:pt>
                <c:pt idx="8">
                  <c:v>#N/A</c:v>
                </c:pt>
                <c:pt idx="9">
                  <c:v>26.71</c:v>
                </c:pt>
              </c:numCache>
            </c:numRef>
          </c:val>
          <c:extLst>
            <c:ext xmlns:c16="http://schemas.microsoft.com/office/drawing/2014/chart" uri="{C3380CC4-5D6E-409C-BE32-E72D297353CC}">
              <c16:uniqueId val="{00000009-2415-4255-8108-8A43BC03663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522</c:v>
                </c:pt>
                <c:pt idx="5">
                  <c:v>491</c:v>
                </c:pt>
                <c:pt idx="8">
                  <c:v>512</c:v>
                </c:pt>
                <c:pt idx="11">
                  <c:v>505</c:v>
                </c:pt>
                <c:pt idx="14">
                  <c:v>503</c:v>
                </c:pt>
              </c:numCache>
            </c:numRef>
          </c:val>
          <c:extLst>
            <c:ext xmlns:c16="http://schemas.microsoft.com/office/drawing/2014/chart" uri="{C3380CC4-5D6E-409C-BE32-E72D297353CC}">
              <c16:uniqueId val="{00000000-3F45-4116-8EE5-9C03B186CC7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F45-4116-8EE5-9C03B186CC7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F45-4116-8EE5-9C03B186CC7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c:v>
                </c:pt>
                <c:pt idx="3">
                  <c:v>8</c:v>
                </c:pt>
                <c:pt idx="6">
                  <c:v>17</c:v>
                </c:pt>
                <c:pt idx="9">
                  <c:v>17</c:v>
                </c:pt>
                <c:pt idx="12">
                  <c:v>19</c:v>
                </c:pt>
              </c:numCache>
            </c:numRef>
          </c:val>
          <c:extLst>
            <c:ext xmlns:c16="http://schemas.microsoft.com/office/drawing/2014/chart" uri="{C3380CC4-5D6E-409C-BE32-E72D297353CC}">
              <c16:uniqueId val="{00000003-3F45-4116-8EE5-9C03B186CC7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321</c:v>
                </c:pt>
                <c:pt idx="3">
                  <c:v>186</c:v>
                </c:pt>
                <c:pt idx="6">
                  <c:v>244</c:v>
                </c:pt>
                <c:pt idx="9">
                  <c:v>254</c:v>
                </c:pt>
                <c:pt idx="12">
                  <c:v>248</c:v>
                </c:pt>
              </c:numCache>
            </c:numRef>
          </c:val>
          <c:extLst>
            <c:ext xmlns:c16="http://schemas.microsoft.com/office/drawing/2014/chart" uri="{C3380CC4-5D6E-409C-BE32-E72D297353CC}">
              <c16:uniqueId val="{00000004-3F45-4116-8EE5-9C03B186CC7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F45-4116-8EE5-9C03B186CC7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F45-4116-8EE5-9C03B186CC7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526</c:v>
                </c:pt>
                <c:pt idx="3">
                  <c:v>507</c:v>
                </c:pt>
                <c:pt idx="6">
                  <c:v>506</c:v>
                </c:pt>
                <c:pt idx="9">
                  <c:v>533</c:v>
                </c:pt>
                <c:pt idx="12">
                  <c:v>530</c:v>
                </c:pt>
              </c:numCache>
            </c:numRef>
          </c:val>
          <c:extLst>
            <c:ext xmlns:c16="http://schemas.microsoft.com/office/drawing/2014/chart" uri="{C3380CC4-5D6E-409C-BE32-E72D297353CC}">
              <c16:uniqueId val="{00000007-3F45-4116-8EE5-9C03B186CC7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330</c:v>
                </c:pt>
                <c:pt idx="2">
                  <c:v>#N/A</c:v>
                </c:pt>
                <c:pt idx="3">
                  <c:v>#N/A</c:v>
                </c:pt>
                <c:pt idx="4">
                  <c:v>210</c:v>
                </c:pt>
                <c:pt idx="5">
                  <c:v>#N/A</c:v>
                </c:pt>
                <c:pt idx="6">
                  <c:v>#N/A</c:v>
                </c:pt>
                <c:pt idx="7">
                  <c:v>255</c:v>
                </c:pt>
                <c:pt idx="8">
                  <c:v>#N/A</c:v>
                </c:pt>
                <c:pt idx="9">
                  <c:v>#N/A</c:v>
                </c:pt>
                <c:pt idx="10">
                  <c:v>299</c:v>
                </c:pt>
                <c:pt idx="11">
                  <c:v>#N/A</c:v>
                </c:pt>
                <c:pt idx="12">
                  <c:v>#N/A</c:v>
                </c:pt>
                <c:pt idx="13">
                  <c:v>294</c:v>
                </c:pt>
                <c:pt idx="14">
                  <c:v>#N/A</c:v>
                </c:pt>
              </c:numCache>
            </c:numRef>
          </c:val>
          <c:smooth val="0"/>
          <c:extLst>
            <c:ext xmlns:c16="http://schemas.microsoft.com/office/drawing/2014/chart" uri="{C3380CC4-5D6E-409C-BE32-E72D297353CC}">
              <c16:uniqueId val="{00000008-3F45-4116-8EE5-9C03B186CC7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5485</c:v>
                </c:pt>
                <c:pt idx="5">
                  <c:v>5395</c:v>
                </c:pt>
                <c:pt idx="8">
                  <c:v>5084</c:v>
                </c:pt>
                <c:pt idx="11">
                  <c:v>4782</c:v>
                </c:pt>
                <c:pt idx="14">
                  <c:v>4755</c:v>
                </c:pt>
              </c:numCache>
            </c:numRef>
          </c:val>
          <c:extLst>
            <c:ext xmlns:c16="http://schemas.microsoft.com/office/drawing/2014/chart" uri="{C3380CC4-5D6E-409C-BE32-E72D297353CC}">
              <c16:uniqueId val="{00000000-7FD1-4D85-ABD5-534A718478A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357</c:v>
                </c:pt>
                <c:pt idx="5">
                  <c:v>322</c:v>
                </c:pt>
                <c:pt idx="8">
                  <c:v>471</c:v>
                </c:pt>
                <c:pt idx="11">
                  <c:v>502</c:v>
                </c:pt>
                <c:pt idx="14">
                  <c:v>607</c:v>
                </c:pt>
              </c:numCache>
            </c:numRef>
          </c:val>
          <c:extLst>
            <c:ext xmlns:c16="http://schemas.microsoft.com/office/drawing/2014/chart" uri="{C3380CC4-5D6E-409C-BE32-E72D297353CC}">
              <c16:uniqueId val="{00000001-7FD1-4D85-ABD5-534A718478A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3116</c:v>
                </c:pt>
                <c:pt idx="5">
                  <c:v>3152</c:v>
                </c:pt>
                <c:pt idx="8">
                  <c:v>3508</c:v>
                </c:pt>
                <c:pt idx="11">
                  <c:v>3572</c:v>
                </c:pt>
                <c:pt idx="14">
                  <c:v>3437</c:v>
                </c:pt>
              </c:numCache>
            </c:numRef>
          </c:val>
          <c:extLst>
            <c:ext xmlns:c16="http://schemas.microsoft.com/office/drawing/2014/chart" uri="{C3380CC4-5D6E-409C-BE32-E72D297353CC}">
              <c16:uniqueId val="{00000002-7FD1-4D85-ABD5-534A718478A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FD1-4D85-ABD5-534A718478A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FD1-4D85-ABD5-534A718478A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FD1-4D85-ABD5-534A718478A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855</c:v>
                </c:pt>
                <c:pt idx="3">
                  <c:v>821</c:v>
                </c:pt>
                <c:pt idx="6">
                  <c:v>812</c:v>
                </c:pt>
                <c:pt idx="9">
                  <c:v>864</c:v>
                </c:pt>
                <c:pt idx="12">
                  <c:v>830</c:v>
                </c:pt>
              </c:numCache>
            </c:numRef>
          </c:val>
          <c:extLst>
            <c:ext xmlns:c16="http://schemas.microsoft.com/office/drawing/2014/chart" uri="{C3380CC4-5D6E-409C-BE32-E72D297353CC}">
              <c16:uniqueId val="{00000006-7FD1-4D85-ABD5-534A718478A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66</c:v>
                </c:pt>
                <c:pt idx="3">
                  <c:v>203</c:v>
                </c:pt>
                <c:pt idx="6">
                  <c:v>209</c:v>
                </c:pt>
                <c:pt idx="9">
                  <c:v>213</c:v>
                </c:pt>
                <c:pt idx="12">
                  <c:v>188</c:v>
                </c:pt>
              </c:numCache>
            </c:numRef>
          </c:val>
          <c:extLst>
            <c:ext xmlns:c16="http://schemas.microsoft.com/office/drawing/2014/chart" uri="{C3380CC4-5D6E-409C-BE32-E72D297353CC}">
              <c16:uniqueId val="{00000007-7FD1-4D85-ABD5-534A718478A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3279</c:v>
                </c:pt>
                <c:pt idx="3">
                  <c:v>2901</c:v>
                </c:pt>
                <c:pt idx="6">
                  <c:v>3088</c:v>
                </c:pt>
                <c:pt idx="9">
                  <c:v>2758</c:v>
                </c:pt>
                <c:pt idx="12">
                  <c:v>2801</c:v>
                </c:pt>
              </c:numCache>
            </c:numRef>
          </c:val>
          <c:extLst>
            <c:ext xmlns:c16="http://schemas.microsoft.com/office/drawing/2014/chart" uri="{C3380CC4-5D6E-409C-BE32-E72D297353CC}">
              <c16:uniqueId val="{00000008-7FD1-4D85-ABD5-534A718478A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c:v>
                </c:pt>
                <c:pt idx="3">
                  <c:v>2</c:v>
                </c:pt>
                <c:pt idx="6">
                  <c:v>0</c:v>
                </c:pt>
                <c:pt idx="9">
                  <c:v>0</c:v>
                </c:pt>
                <c:pt idx="12">
                  <c:v>0</c:v>
                </c:pt>
              </c:numCache>
            </c:numRef>
          </c:val>
          <c:extLst>
            <c:ext xmlns:c16="http://schemas.microsoft.com/office/drawing/2014/chart" uri="{C3380CC4-5D6E-409C-BE32-E72D297353CC}">
              <c16:uniqueId val="{00000009-7FD1-4D85-ABD5-534A718478A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5482</c:v>
                </c:pt>
                <c:pt idx="3">
                  <c:v>5411</c:v>
                </c:pt>
                <c:pt idx="6">
                  <c:v>5217</c:v>
                </c:pt>
                <c:pt idx="9">
                  <c:v>4921</c:v>
                </c:pt>
                <c:pt idx="12">
                  <c:v>4904</c:v>
                </c:pt>
              </c:numCache>
            </c:numRef>
          </c:val>
          <c:extLst>
            <c:ext xmlns:c16="http://schemas.microsoft.com/office/drawing/2014/chart" uri="{C3380CC4-5D6E-409C-BE32-E72D297353CC}">
              <c16:uniqueId val="{0000000A-7FD1-4D85-ABD5-534A718478A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732</c:v>
                </c:pt>
                <c:pt idx="2">
                  <c:v>#N/A</c:v>
                </c:pt>
                <c:pt idx="3">
                  <c:v>#N/A</c:v>
                </c:pt>
                <c:pt idx="4">
                  <c:v>470</c:v>
                </c:pt>
                <c:pt idx="5">
                  <c:v>#N/A</c:v>
                </c:pt>
                <c:pt idx="6">
                  <c:v>#N/A</c:v>
                </c:pt>
                <c:pt idx="7">
                  <c:v>261</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FD1-4D85-ABD5-534A718478A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1421</c:v>
                </c:pt>
                <c:pt idx="1">
                  <c:v>1387</c:v>
                </c:pt>
                <c:pt idx="2">
                  <c:v>1224</c:v>
                </c:pt>
              </c:numCache>
            </c:numRef>
          </c:val>
          <c:extLst>
            <c:ext xmlns:c16="http://schemas.microsoft.com/office/drawing/2014/chart" uri="{C3380CC4-5D6E-409C-BE32-E72D297353CC}">
              <c16:uniqueId val="{00000000-4C02-49DF-83F6-CA6B5447970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361</c:v>
                </c:pt>
                <c:pt idx="1">
                  <c:v>361</c:v>
                </c:pt>
                <c:pt idx="2">
                  <c:v>381</c:v>
                </c:pt>
              </c:numCache>
            </c:numRef>
          </c:val>
          <c:extLst>
            <c:ext xmlns:c16="http://schemas.microsoft.com/office/drawing/2014/chart" uri="{C3380CC4-5D6E-409C-BE32-E72D297353CC}">
              <c16:uniqueId val="{00000001-4C02-49DF-83F6-CA6B5447970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1007</c:v>
                </c:pt>
                <c:pt idx="1">
                  <c:v>1018</c:v>
                </c:pt>
                <c:pt idx="2">
                  <c:v>1039</c:v>
                </c:pt>
              </c:numCache>
            </c:numRef>
          </c:val>
          <c:extLst>
            <c:ext xmlns:c16="http://schemas.microsoft.com/office/drawing/2014/chart" uri="{C3380CC4-5D6E-409C-BE32-E72D297353CC}">
              <c16:uniqueId val="{00000002-4C02-49DF-83F6-CA6B5447970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実質公債費比率については、令和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7.5</a:t>
          </a:r>
          <a:r>
            <a:rPr kumimoji="1" lang="ja-JP" altLang="en-US" sz="1400">
              <a:latin typeface="ＭＳ ゴシック" pitchFamily="49" charset="-128"/>
              <a:ea typeface="ＭＳ ゴシック" pitchFamily="49" charset="-128"/>
            </a:rPr>
            <a:t>％であり、前年度と比べると</a:t>
          </a:r>
          <a:r>
            <a:rPr kumimoji="1" lang="en-US" altLang="ja-JP" sz="1400">
              <a:latin typeface="ＭＳ ゴシック" pitchFamily="49" charset="-128"/>
              <a:ea typeface="ＭＳ ゴシック" pitchFamily="49" charset="-128"/>
            </a:rPr>
            <a:t>0.7</a:t>
          </a:r>
          <a:r>
            <a:rPr kumimoji="1" lang="ja-JP" altLang="en-US" sz="1400">
              <a:latin typeface="ＭＳ ゴシック" pitchFamily="49" charset="-128"/>
              <a:ea typeface="ＭＳ ゴシック" pitchFamily="49" charset="-128"/>
            </a:rPr>
            <a:t>ポイント増となっている。これは令和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年度の単年度実質公債費比率が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ヶ年平均の計算から外れたためである。一般会計及び公営企業会計元利償還金については前年度より減となった。新規発行に際しては引き続き事業精査を行い、起債に大きく頼ることのない財政運営に努め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将来負担比率については、地方債の新規発行を抑制してきた結果、前年度に引き続き将来負担比率は示されなかった。残高は</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億円減少している。今後も新規発行に際しては、事業の緊急性・必要性を的確に把握し適切な地方債発行に努めていく。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宮城県松島町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主にふるさと納税寄附額の増に伴い残高が増加したが、震災復興特別交付税の精算に伴う返還等により、財政調整基金残高の減少幅が大きく、基金全体としては減となった。次年度も同交付金の精算を予定していることから基金全体としても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少子高齢化や人口減少に加え、昨今の社会情勢から諸税の増収は見込めないことから、事業の選択と集中に重点を置いた予算編成を行ってきたが、引き続く物価高騰の影響や扶助費及び人件費等の義務的経費及び公共施設の長寿命化対策等に係る経費の増加で財政を圧迫している状況である。予算編成時に財政調整基金の繰入上限額を定め、既存事業の必要性を再検討するなど歳出縮減のほか、町有地の売却や手数料見直しなど積極的な歳入確保に努め、可能な範囲で積立て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・ふるさと納税基金：寄附者の意向に応じた施策の推進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・長寿社会対策基金：福祉活動の促進、高齢化社会に対応した施策の推進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・震災復興基金：防災対策事業等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・森林環境譲与税基金：森林整備及びその促進に関する事業等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・庁舎建設基金：庁舎建設財源として毎年積立てしているため増加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・ふるさと納税基金：寄附金の増により増加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長寿社会対策基金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・震災復興基金：避難所備品購入、ハザードマップ作成等の財源として、約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百万円充当により減少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百万円積立、森林整備事業へ約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百万円充当し、差額分が増加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千万円を毎年積立て</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寄附者の意向に沿った事業に活用予定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他の基金の残高と調整しながら積立てを行い、高齢者福祉対策事業に活用予定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・震災復興基金：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復興事業に係る財源として活用予定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森林整備及びその促進に関する事業へ活用予定</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・主に</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震災復興特別交付税の精算に伴う返還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172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百万円）の影響により減額となった。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・震災復興特別交付税の未精算分が含まれており、令和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年度も返還するため残高は減少する見込みである。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・普通交付税の追加交付分のうち、臨時財政対策債償還基金費が創設され、次年度以降の普通交付税算定で見込まれる臨時財政対策債を算定されたことから、基金へ積立てを行い増額となった。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・これまでも必要額を積立てしており、今後も予算状況により積立て・取り崩しを行う予定である。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13,085
12,992
53.56
7,274,076
7,009,373
207,473
4,159,508
4,903,849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減少や高齢化により、全国平均・宮城県平均よりも下回っており、今後も継続される見通しである。公共施設等の統廃合及び個別施設計画に基づく施設の長寿命化により歳出削減を実施しつつ、企業誘致による町税等の歳入確保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3099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128815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297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73072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73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117324</xdr:rowOff>
    </xdr:from>
    <xdr:to>
      <xdr:col>19</xdr:col>
      <xdr:colOff>133350</xdr:colOff>
      <xdr:row>42</xdr:row>
      <xdr:rowOff>128815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182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100995</xdr:rowOff>
    </xdr:from>
    <xdr:to>
      <xdr:col>19</xdr:col>
      <xdr:colOff>184150</xdr:colOff>
      <xdr:row>43</xdr:row>
      <xdr:rowOff>31145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15922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8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117324</xdr:rowOff>
    </xdr:from>
    <xdr:to>
      <xdr:col>15</xdr:col>
      <xdr:colOff>82550</xdr:colOff>
      <xdr:row>42</xdr:row>
      <xdr:rowOff>117324</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18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89505</xdr:rowOff>
    </xdr:from>
    <xdr:to>
      <xdr:col>15</xdr:col>
      <xdr:colOff>133350</xdr:colOff>
      <xdr:row>43</xdr:row>
      <xdr:rowOff>19655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4432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117324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067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152901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94542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18342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47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66524</xdr:rowOff>
    </xdr:from>
    <xdr:to>
      <xdr:col>15</xdr:col>
      <xdr:colOff>133350</xdr:colOff>
      <xdr:row>42</xdr:row>
      <xdr:rowOff>168124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6851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66524</xdr:rowOff>
    </xdr:from>
    <xdr:to>
      <xdr:col>11</xdr:col>
      <xdr:colOff>82550</xdr:colOff>
      <xdr:row>42</xdr:row>
      <xdr:rowOff>168124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前年度と比較すると経常経費が約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％減となった。主に認定こども園整備に伴う保育所の統廃合で保育所運営経費（物件費）が</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億円減となった影響により、経常収支比率が</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ポイント改善した。類似団体と比べると</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高く、施設の大規模改修事業及び道路整備事業による公債費の増や障害者自立支援に係る扶助費の増加が予想されることから、厳しい状況が続くものと考えられる。従来事業の計画的な廃止・縮小を進め、経常経費削減を図る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90404"/>
          <a:ext cx="0" cy="1414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65</xdr:row>
      <xdr:rowOff>167132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1253470"/>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162069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91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145542</xdr:rowOff>
    </xdr:from>
    <xdr:to>
      <xdr:col>23</xdr:col>
      <xdr:colOff>184150</xdr:colOff>
      <xdr:row>64</xdr:row>
      <xdr:rowOff>75692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4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123952</xdr:rowOff>
    </xdr:from>
    <xdr:to>
      <xdr:col>19</xdr:col>
      <xdr:colOff>133350</xdr:colOff>
      <xdr:row>65</xdr:row>
      <xdr:rowOff>167132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25302"/>
          <a:ext cx="889000" cy="38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123952</xdr:rowOff>
    </xdr:from>
    <xdr:to>
      <xdr:col>15</xdr:col>
      <xdr:colOff>82550</xdr:colOff>
      <xdr:row>65</xdr:row>
      <xdr:rowOff>60960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25302"/>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80518</xdr:rowOff>
    </xdr:from>
    <xdr:to>
      <xdr:col>15</xdr:col>
      <xdr:colOff>133350</xdr:colOff>
      <xdr:row>63</xdr:row>
      <xdr:rowOff>10668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20845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60960</xdr:rowOff>
    </xdr:from>
    <xdr:to>
      <xdr:col>11</xdr:col>
      <xdr:colOff>31750</xdr:colOff>
      <xdr:row>66</xdr:row>
      <xdr:rowOff>29464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0521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164846</xdr:rowOff>
    </xdr:from>
    <xdr:to>
      <xdr:col>11</xdr:col>
      <xdr:colOff>82550</xdr:colOff>
      <xdr:row>64</xdr:row>
      <xdr:rowOff>94996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105173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3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129303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58420</xdr:rowOff>
    </xdr:from>
    <xdr:to>
      <xdr:col>23</xdr:col>
      <xdr:colOff>184150</xdr:colOff>
      <xdr:row>65</xdr:row>
      <xdr:rowOff>160020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30497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17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116332</xdr:rowOff>
    </xdr:from>
    <xdr:to>
      <xdr:col>19</xdr:col>
      <xdr:colOff>184150</xdr:colOff>
      <xdr:row>66</xdr:row>
      <xdr:rowOff>46482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26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31259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346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73152</xdr:rowOff>
    </xdr:from>
    <xdr:to>
      <xdr:col>15</xdr:col>
      <xdr:colOff>133350</xdr:colOff>
      <xdr:row>64</xdr:row>
      <xdr:rowOff>3302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159529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96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150114</xdr:rowOff>
    </xdr:from>
    <xdr:to>
      <xdr:col>7</xdr:col>
      <xdr:colOff>31750</xdr:colOff>
      <xdr:row>66</xdr:row>
      <xdr:rowOff>80264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9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65041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8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[190,165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前年度と比較すると物件費が約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％減となったものの、普通建設事業費（単独事業費分）が施設の大規模改修事業等により増となったため、人口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人当たり人件費・物件費等決算額が</a:t>
          </a:r>
          <a:r>
            <a:rPr kumimoji="1" lang="en-US" altLang="ja-JP" sz="1300">
              <a:latin typeface="ＭＳ Ｐゴシック" panose="020B0600070205080204" pitchFamily="50" charset="-128"/>
              <a:ea typeface="ＭＳ Ｐゴシック" panose="020B0600070205080204" pitchFamily="50" charset="-128"/>
            </a:rPr>
            <a:t>420</a:t>
          </a:r>
          <a:r>
            <a:rPr kumimoji="1" lang="ja-JP" altLang="en-US" sz="1300">
              <a:latin typeface="ＭＳ Ｐゴシック" panose="020B0600070205080204" pitchFamily="50" charset="-128"/>
              <a:ea typeface="ＭＳ Ｐゴシック" panose="020B0600070205080204" pitchFamily="50" charset="-128"/>
            </a:rPr>
            <a:t>円の微増となった。また、類似団体平均と比べると低い数値となっているが、令和元年度より増加傾向にある。これは公共施設維持管理経費の増が影響している。施設の統廃合を計画的に進め、コストの低減を図っ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93185</xdr:rowOff>
    </xdr:from>
    <xdr:to>
      <xdr:col>23</xdr:col>
      <xdr:colOff>133350</xdr:colOff>
      <xdr:row>89</xdr:row>
      <xdr:rowOff>146045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09185"/>
          <a:ext cx="0" cy="1595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118122</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37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146045</xdr:rowOff>
    </xdr:from>
    <xdr:to>
      <xdr:col>24</xdr:col>
      <xdr:colOff>12700</xdr:colOff>
      <xdr:row>89</xdr:row>
      <xdr:rowOff>146045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0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8112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5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93185</xdr:rowOff>
    </xdr:from>
    <xdr:to>
      <xdr:col>24</xdr:col>
      <xdr:colOff>12700</xdr:colOff>
      <xdr:row>80</xdr:row>
      <xdr:rowOff>93185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0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165128</xdr:rowOff>
    </xdr:from>
    <xdr:to>
      <xdr:col>23</xdr:col>
      <xdr:colOff>133350</xdr:colOff>
      <xdr:row>81</xdr:row>
      <xdr:rowOff>166576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052578"/>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9690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685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37613</xdr:rowOff>
    </xdr:from>
    <xdr:to>
      <xdr:col>23</xdr:col>
      <xdr:colOff>184150</xdr:colOff>
      <xdr:row>82</xdr:row>
      <xdr:rowOff>139213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9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144249</xdr:rowOff>
    </xdr:from>
    <xdr:to>
      <xdr:col>19</xdr:col>
      <xdr:colOff>133350</xdr:colOff>
      <xdr:row>81</xdr:row>
      <xdr:rowOff>165128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31699"/>
          <a:ext cx="889000" cy="2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29829</xdr:rowOff>
    </xdr:from>
    <xdr:to>
      <xdr:col>19</xdr:col>
      <xdr:colOff>184150</xdr:colOff>
      <xdr:row>82</xdr:row>
      <xdr:rowOff>131429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116206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75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144249</xdr:rowOff>
    </xdr:from>
    <xdr:to>
      <xdr:col>15</xdr:col>
      <xdr:colOff>82550</xdr:colOff>
      <xdr:row>81</xdr:row>
      <xdr:rowOff>148696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2336800" y="14031699"/>
          <a:ext cx="889000" cy="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164153</xdr:rowOff>
    </xdr:from>
    <xdr:to>
      <xdr:col>15</xdr:col>
      <xdr:colOff>133350</xdr:colOff>
      <xdr:row>82</xdr:row>
      <xdr:rowOff>94303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79080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13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132810</xdr:rowOff>
    </xdr:from>
    <xdr:to>
      <xdr:col>11</xdr:col>
      <xdr:colOff>31750</xdr:colOff>
      <xdr:row>81</xdr:row>
      <xdr:rowOff>148696</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20260"/>
          <a:ext cx="889000" cy="1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153208</xdr:rowOff>
    </xdr:from>
    <xdr:to>
      <xdr:col>11</xdr:col>
      <xdr:colOff>82550</xdr:colOff>
      <xdr:row>82</xdr:row>
      <xdr:rowOff>83358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68135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106431</xdr:rowOff>
    </xdr:from>
    <xdr:to>
      <xdr:col>7</xdr:col>
      <xdr:colOff>31750</xdr:colOff>
      <xdr:row>82</xdr:row>
      <xdr:rowOff>36581</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21358</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115776</xdr:rowOff>
    </xdr:from>
    <xdr:to>
      <xdr:col>23</xdr:col>
      <xdr:colOff>184150</xdr:colOff>
      <xdr:row>82</xdr:row>
      <xdr:rowOff>45926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00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132303</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48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114328</xdr:rowOff>
    </xdr:from>
    <xdr:to>
      <xdr:col>19</xdr:col>
      <xdr:colOff>184150</xdr:colOff>
      <xdr:row>82</xdr:row>
      <xdr:rowOff>44478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0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54655</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770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93449</xdr:rowOff>
    </xdr:from>
    <xdr:to>
      <xdr:col>15</xdr:col>
      <xdr:colOff>133350</xdr:colOff>
      <xdr:row>82</xdr:row>
      <xdr:rowOff>23599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8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33776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749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97896</xdr:rowOff>
    </xdr:from>
    <xdr:to>
      <xdr:col>11</xdr:col>
      <xdr:colOff>82550</xdr:colOff>
      <xdr:row>82</xdr:row>
      <xdr:rowOff>28046</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8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38223</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754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82010</xdr:rowOff>
    </xdr:from>
    <xdr:to>
      <xdr:col>7</xdr:col>
      <xdr:colOff>31750</xdr:colOff>
      <xdr:row>82</xdr:row>
      <xdr:rowOff>12160</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6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22337</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73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ポイント上昇した。主に給与の</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級制移行によるもので、その他に職種間の人事異動が多かったことも要因となり増となった。全国平均及び類似団体を下回っているが、給与体系を見直すなど改善を図っている。引き続き、適正な給与水準の確保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123472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00666"/>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95549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5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123472</xdr:rowOff>
    </xdr:from>
    <xdr:to>
      <xdr:col>81</xdr:col>
      <xdr:colOff>133350</xdr:colOff>
      <xdr:row>89</xdr:row>
      <xdr:rowOff>123472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82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12700</xdr:rowOff>
    </xdr:from>
    <xdr:to>
      <xdr:col>81</xdr:col>
      <xdr:colOff>44450</xdr:colOff>
      <xdr:row>84</xdr:row>
      <xdr:rowOff>28928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243050"/>
          <a:ext cx="838200" cy="18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23284</xdr:rowOff>
    </xdr:from>
    <xdr:to>
      <xdr:col>77</xdr:col>
      <xdr:colOff>44450</xdr:colOff>
      <xdr:row>83</xdr:row>
      <xdr:rowOff>12700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08218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23284</xdr:rowOff>
    </xdr:from>
    <xdr:to>
      <xdr:col>72</xdr:col>
      <xdr:colOff>203200</xdr:colOff>
      <xdr:row>82</xdr:row>
      <xdr:rowOff>63500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0821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63500</xdr:rowOff>
    </xdr:from>
    <xdr:to>
      <xdr:col>68</xdr:col>
      <xdr:colOff>152400</xdr:colOff>
      <xdr:row>82</xdr:row>
      <xdr:rowOff>76905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12240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149578</xdr:rowOff>
    </xdr:from>
    <xdr:to>
      <xdr:col>81</xdr:col>
      <xdr:colOff>95250</xdr:colOff>
      <xdr:row>84</xdr:row>
      <xdr:rowOff>79728</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166105</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22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133350</xdr:rowOff>
    </xdr:from>
    <xdr:to>
      <xdr:col>77</xdr:col>
      <xdr:colOff>95250</xdr:colOff>
      <xdr:row>83</xdr:row>
      <xdr:rowOff>63500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73677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396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143934</xdr:rowOff>
    </xdr:from>
    <xdr:to>
      <xdr:col>73</xdr:col>
      <xdr:colOff>44450</xdr:colOff>
      <xdr:row>82</xdr:row>
      <xdr:rowOff>74084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84261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380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12700</xdr:rowOff>
    </xdr:from>
    <xdr:to>
      <xdr:col>68</xdr:col>
      <xdr:colOff>203200</xdr:colOff>
      <xdr:row>82</xdr:row>
      <xdr:rowOff>114300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124477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26105</xdr:rowOff>
    </xdr:from>
    <xdr:to>
      <xdr:col>64</xdr:col>
      <xdr:colOff>152400</xdr:colOff>
      <xdr:row>82</xdr:row>
      <xdr:rowOff>127705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08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137882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385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ポイント増加し、類似団体より</a:t>
          </a:r>
          <a:r>
            <a:rPr kumimoji="1" lang="en-US" altLang="ja-JP" sz="1300">
              <a:latin typeface="ＭＳ Ｐゴシック" panose="020B0600070205080204" pitchFamily="50" charset="-128"/>
              <a:ea typeface="ＭＳ Ｐゴシック" panose="020B0600070205080204" pitchFamily="50" charset="-128"/>
            </a:rPr>
            <a:t>0.31</a:t>
          </a:r>
          <a:r>
            <a:rPr kumimoji="1" lang="ja-JP" altLang="en-US" sz="1300">
              <a:latin typeface="ＭＳ Ｐゴシック" panose="020B0600070205080204" pitchFamily="50" charset="-128"/>
              <a:ea typeface="ＭＳ Ｐゴシック" panose="020B0600070205080204" pitchFamily="50" charset="-128"/>
            </a:rPr>
            <a:t>ポイント高い数値となった。職員数は松島町定員管理計画の計画人員と同数だが、人口減少の影響により増加となった。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114757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57765"/>
          <a:ext cx="0" cy="1244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86834</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7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114757</xdr:rowOff>
    </xdr:from>
    <xdr:to>
      <xdr:col>81</xdr:col>
      <xdr:colOff>133350</xdr:colOff>
      <xdr:row>67</xdr:row>
      <xdr:rowOff>114757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0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127102</xdr:rowOff>
    </xdr:from>
    <xdr:to>
      <xdr:col>81</xdr:col>
      <xdr:colOff>44450</xdr:colOff>
      <xdr:row>61</xdr:row>
      <xdr:rowOff>151232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8555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101998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88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85471</xdr:rowOff>
    </xdr:from>
    <xdr:to>
      <xdr:col>81</xdr:col>
      <xdr:colOff>95250</xdr:colOff>
      <xdr:row>62</xdr:row>
      <xdr:rowOff>15621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127102</xdr:rowOff>
    </xdr:from>
    <xdr:to>
      <xdr:col>77</xdr:col>
      <xdr:colOff>44450</xdr:colOff>
      <xdr:row>61</xdr:row>
      <xdr:rowOff>127584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585552"/>
          <a:ext cx="8890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82093</xdr:rowOff>
    </xdr:from>
    <xdr:to>
      <xdr:col>77</xdr:col>
      <xdr:colOff>95250</xdr:colOff>
      <xdr:row>62</xdr:row>
      <xdr:rowOff>12243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168470</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2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120828</xdr:rowOff>
    </xdr:from>
    <xdr:to>
      <xdr:col>72</xdr:col>
      <xdr:colOff>203200</xdr:colOff>
      <xdr:row>61</xdr:row>
      <xdr:rowOff>127584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579278"/>
          <a:ext cx="889000" cy="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76302</xdr:rowOff>
    </xdr:from>
    <xdr:to>
      <xdr:col>73</xdr:col>
      <xdr:colOff>44450</xdr:colOff>
      <xdr:row>62</xdr:row>
      <xdr:rowOff>6452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16629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120828</xdr:rowOff>
    </xdr:from>
    <xdr:to>
      <xdr:col>68</xdr:col>
      <xdr:colOff>152400</xdr:colOff>
      <xdr:row>61</xdr:row>
      <xdr:rowOff>126619</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579278"/>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75819</xdr:rowOff>
    </xdr:from>
    <xdr:to>
      <xdr:col>68</xdr:col>
      <xdr:colOff>203200</xdr:colOff>
      <xdr:row>62</xdr:row>
      <xdr:rowOff>5969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162196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72923</xdr:rowOff>
    </xdr:from>
    <xdr:to>
      <xdr:col>64</xdr:col>
      <xdr:colOff>152400</xdr:colOff>
      <xdr:row>62</xdr:row>
      <xdr:rowOff>3073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13250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0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100432</xdr:rowOff>
    </xdr:from>
    <xdr:to>
      <xdr:col>81</xdr:col>
      <xdr:colOff>95250</xdr:colOff>
      <xdr:row>62</xdr:row>
      <xdr:rowOff>30582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72509</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53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76302</xdr:rowOff>
    </xdr:from>
    <xdr:to>
      <xdr:col>77</xdr:col>
      <xdr:colOff>95250</xdr:colOff>
      <xdr:row>62</xdr:row>
      <xdr:rowOff>6452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3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16629</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303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76784</xdr:rowOff>
    </xdr:from>
    <xdr:to>
      <xdr:col>73</xdr:col>
      <xdr:colOff>44450</xdr:colOff>
      <xdr:row>62</xdr:row>
      <xdr:rowOff>6934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3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163161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62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70028</xdr:rowOff>
    </xdr:from>
    <xdr:to>
      <xdr:col>68</xdr:col>
      <xdr:colOff>203200</xdr:colOff>
      <xdr:row>62</xdr:row>
      <xdr:rowOff>178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10355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9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3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162196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令和元年からの起債抑制策により類似団体平均を下回っている。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今後は施設の大規模改修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及び道路整備事業等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による起債の借入を予定していることから、数値が上昇していくと見込んでいる。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44</xdr:row>
      <xdr:rowOff>145796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45276"/>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59436</xdr:rowOff>
    </xdr:from>
    <xdr:to>
      <xdr:col>81</xdr:col>
      <xdr:colOff>44450</xdr:colOff>
      <xdr:row>40</xdr:row>
      <xdr:rowOff>127000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917436"/>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59436</xdr:rowOff>
    </xdr:from>
    <xdr:to>
      <xdr:col>77</xdr:col>
      <xdr:colOff>44450</xdr:colOff>
      <xdr:row>40</xdr:row>
      <xdr:rowOff>117348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91743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117348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93674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165608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9367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29735</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8636</xdr:rowOff>
    </xdr:from>
    <xdr:to>
      <xdr:col>77</xdr:col>
      <xdr:colOff>95250</xdr:colOff>
      <xdr:row>40</xdr:row>
      <xdr:rowOff>110236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120413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63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66548</xdr:rowOff>
    </xdr:from>
    <xdr:to>
      <xdr:col>73</xdr:col>
      <xdr:colOff>44450</xdr:colOff>
      <xdr:row>40</xdr:row>
      <xdr:rowOff>168148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6875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様に、将来負担比率が算定されなかった。これは償還額よりも借入額を抑えたことにより、地方債現在高が減少しているためである。今後は施設の大規模改修及び道路整備事業等による起債の借入を予定していることから、数値が上昇していくと見込んで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97125</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555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69202</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8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97125</xdr:rowOff>
    </xdr:from>
    <xdr:to>
      <xdr:col>81</xdr:col>
      <xdr:colOff>133350</xdr:colOff>
      <xdr:row>22</xdr:row>
      <xdr:rowOff>97125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869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161350</xdr:rowOff>
    </xdr:from>
    <xdr:to>
      <xdr:col>72</xdr:col>
      <xdr:colOff>203200</xdr:colOff>
      <xdr:row>14</xdr:row>
      <xdr:rowOff>63440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401800" y="2390200"/>
          <a:ext cx="889000" cy="7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63440</xdr:rowOff>
    </xdr:from>
    <xdr:to>
      <xdr:col>68</xdr:col>
      <xdr:colOff>152400</xdr:colOff>
      <xdr:row>14</xdr:row>
      <xdr:rowOff>162258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463740"/>
          <a:ext cx="889000" cy="9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112849</xdr:rowOff>
    </xdr:from>
    <xdr:to>
      <xdr:col>73</xdr:col>
      <xdr:colOff>44450</xdr:colOff>
      <xdr:row>14</xdr:row>
      <xdr:rowOff>42999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27776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428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19534</xdr:rowOff>
    </xdr:from>
    <xdr:to>
      <xdr:col>68</xdr:col>
      <xdr:colOff>203200</xdr:colOff>
      <xdr:row>14</xdr:row>
      <xdr:rowOff>121134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105911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50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69185</xdr:rowOff>
    </xdr:from>
    <xdr:to>
      <xdr:col>64</xdr:col>
      <xdr:colOff>152400</xdr:colOff>
      <xdr:row>13</xdr:row>
      <xdr:rowOff>170785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9512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110550</xdr:rowOff>
    </xdr:from>
    <xdr:to>
      <xdr:col>73</xdr:col>
      <xdr:colOff>44450</xdr:colOff>
      <xdr:row>14</xdr:row>
      <xdr:rowOff>40700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3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50877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1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12640</xdr:rowOff>
    </xdr:from>
    <xdr:to>
      <xdr:col>68</xdr:col>
      <xdr:colOff>203200</xdr:colOff>
      <xdr:row>14</xdr:row>
      <xdr:rowOff>114240</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4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124417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8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111458</xdr:rowOff>
    </xdr:from>
    <xdr:to>
      <xdr:col>64</xdr:col>
      <xdr:colOff>152400</xdr:colOff>
      <xdr:row>15</xdr:row>
      <xdr:rowOff>41608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26385</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59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13,085
12,992
53.56
7,274,076
7,009,373
207,473
4,159,508
4,903,849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ポイント増となった。これは給与の</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級制移行に伴う増である。引き続き松島町定員管理計画に基づいた適正な職員管理等を行っていく。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12700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156227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xdr:rowOff>
    </xdr:from>
    <xdr:to>
      <xdr:col>24</xdr:col>
      <xdr:colOff>114300</xdr:colOff>
      <xdr:row>40</xdr:row>
      <xdr:rowOff>12700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17272</xdr:rowOff>
    </xdr:from>
    <xdr:to>
      <xdr:col>24</xdr:col>
      <xdr:colOff>25400</xdr:colOff>
      <xdr:row>34</xdr:row>
      <xdr:rowOff>140716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5846572"/>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79011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7368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62484</xdr:rowOff>
    </xdr:from>
    <xdr:to>
      <xdr:col>24</xdr:col>
      <xdr:colOff>76200</xdr:colOff>
      <xdr:row>34</xdr:row>
      <xdr:rowOff>164084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156718</xdr:rowOff>
    </xdr:from>
    <xdr:to>
      <xdr:col>19</xdr:col>
      <xdr:colOff>187325</xdr:colOff>
      <xdr:row>34</xdr:row>
      <xdr:rowOff>17272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8145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44196</xdr:rowOff>
    </xdr:from>
    <xdr:to>
      <xdr:col>20</xdr:col>
      <xdr:colOff>38100</xdr:colOff>
      <xdr:row>34</xdr:row>
      <xdr:rowOff>145796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130573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959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156718</xdr:rowOff>
    </xdr:from>
    <xdr:to>
      <xdr:col>15</xdr:col>
      <xdr:colOff>98425</xdr:colOff>
      <xdr:row>35</xdr:row>
      <xdr:rowOff>10414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814568"/>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25908</xdr:rowOff>
    </xdr:from>
    <xdr:to>
      <xdr:col>15</xdr:col>
      <xdr:colOff>149225</xdr:colOff>
      <xdr:row>34</xdr:row>
      <xdr:rowOff>127508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112285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94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10414</xdr:rowOff>
    </xdr:from>
    <xdr:to>
      <xdr:col>11</xdr:col>
      <xdr:colOff>9525</xdr:colOff>
      <xdr:row>35</xdr:row>
      <xdr:rowOff>37846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0111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117348</xdr:rowOff>
    </xdr:from>
    <xdr:to>
      <xdr:col>11</xdr:col>
      <xdr:colOff>60325</xdr:colOff>
      <xdr:row>35</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57675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71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44196</xdr:rowOff>
    </xdr:from>
    <xdr:to>
      <xdr:col>6</xdr:col>
      <xdr:colOff>171450</xdr:colOff>
      <xdr:row>34</xdr:row>
      <xdr:rowOff>145796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155973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89916</xdr:rowOff>
    </xdr:from>
    <xdr:to>
      <xdr:col>24</xdr:col>
      <xdr:colOff>76200</xdr:colOff>
      <xdr:row>35</xdr:row>
      <xdr:rowOff>20066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61993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89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137922</xdr:rowOff>
    </xdr:from>
    <xdr:to>
      <xdr:col>20</xdr:col>
      <xdr:colOff>38100</xdr:colOff>
      <xdr:row>34</xdr:row>
      <xdr:rowOff>68072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79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78249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56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105918</xdr:rowOff>
    </xdr:from>
    <xdr:to>
      <xdr:col>15</xdr:col>
      <xdr:colOff>149225</xdr:colOff>
      <xdr:row>34</xdr:row>
      <xdr:rowOff>36068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76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46245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53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131064</xdr:rowOff>
    </xdr:from>
    <xdr:to>
      <xdr:col>11</xdr:col>
      <xdr:colOff>60325</xdr:colOff>
      <xdr:row>35</xdr:row>
      <xdr:rowOff>61214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45991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4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158496</xdr:rowOff>
    </xdr:from>
    <xdr:to>
      <xdr:col>6</xdr:col>
      <xdr:colOff>171450</xdr:colOff>
      <xdr:row>35</xdr:row>
      <xdr:rowOff>88646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73423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ポイント減となった。これは主に認定こども園整備に伴う保育所統廃合により、保育士派遣業務委託等が減となったためである。類似団体と比較すると</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ポイント上回った。今後も計画的な施設の統廃合により、数値の改善を図っていく。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8890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87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12700</xdr:rowOff>
    </xdr:from>
    <xdr:to>
      <xdr:col>82</xdr:col>
      <xdr:colOff>107950</xdr:colOff>
      <xdr:row>20</xdr:row>
      <xdr:rowOff>104140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4417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123190</xdr:rowOff>
    </xdr:from>
    <xdr:to>
      <xdr:col>78</xdr:col>
      <xdr:colOff>69850</xdr:colOff>
      <xdr:row>20</xdr:row>
      <xdr:rowOff>104140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3807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137160</xdr:rowOff>
    </xdr:from>
    <xdr:to>
      <xdr:col>78</xdr:col>
      <xdr:colOff>120650</xdr:colOff>
      <xdr:row>17</xdr:row>
      <xdr:rowOff>67310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77487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4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123190</xdr:rowOff>
    </xdr:from>
    <xdr:to>
      <xdr:col>73</xdr:col>
      <xdr:colOff>180975</xdr:colOff>
      <xdr:row>19</xdr:row>
      <xdr:rowOff>168910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380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168910</xdr:rowOff>
    </xdr:from>
    <xdr:to>
      <xdr:col>69</xdr:col>
      <xdr:colOff>92075</xdr:colOff>
      <xdr:row>19</xdr:row>
      <xdr:rowOff>168910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426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115587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133350</xdr:rowOff>
    </xdr:from>
    <xdr:to>
      <xdr:col>82</xdr:col>
      <xdr:colOff>158750</xdr:colOff>
      <xdr:row>20</xdr:row>
      <xdr:rowOff>63500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105427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53340</xdr:rowOff>
    </xdr:from>
    <xdr:to>
      <xdr:col>78</xdr:col>
      <xdr:colOff>120650</xdr:colOff>
      <xdr:row>20</xdr:row>
      <xdr:rowOff>154940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139717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56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72390</xdr:rowOff>
    </xdr:from>
    <xdr:to>
      <xdr:col>74</xdr:col>
      <xdr:colOff>31750</xdr:colOff>
      <xdr:row>20</xdr:row>
      <xdr:rowOff>2540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32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158767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41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118110</xdr:rowOff>
    </xdr:from>
    <xdr:to>
      <xdr:col>69</xdr:col>
      <xdr:colOff>142875</xdr:colOff>
      <xdr:row>20</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33037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118110</xdr:rowOff>
    </xdr:from>
    <xdr:to>
      <xdr:col>65</xdr:col>
      <xdr:colOff>53975</xdr:colOff>
      <xdr:row>20</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33037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ポイント減となった。これはこども医療費助成事業の特定財源の増によるものである。障害者自立支援給付事業費が増傾向にあることから増加していくものと考えられる。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113393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1893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170543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987800" y="93853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170543</xdr:rowOff>
    </xdr:from>
    <xdr:to>
      <xdr:col>19</xdr:col>
      <xdr:colOff>187325</xdr:colOff>
      <xdr:row>55</xdr:row>
      <xdr:rowOff>20865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098800" y="9428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16328</xdr:rowOff>
    </xdr:from>
    <xdr:to>
      <xdr:col>20</xdr:col>
      <xdr:colOff>38100</xdr:colOff>
      <xdr:row>56</xdr:row>
      <xdr:rowOff>117928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102705</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42635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209800" y="9450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42635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1320800" y="9450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119743</xdr:rowOff>
    </xdr:from>
    <xdr:to>
      <xdr:col>20</xdr:col>
      <xdr:colOff>38100</xdr:colOff>
      <xdr:row>55</xdr:row>
      <xdr:rowOff>49893</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60070</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914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163285</xdr:rowOff>
    </xdr:from>
    <xdr:to>
      <xdr:col>11</xdr:col>
      <xdr:colOff>60325</xdr:colOff>
      <xdr:row>55</xdr:row>
      <xdr:rowOff>93435</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103612</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141515</xdr:rowOff>
    </xdr:from>
    <xdr:to>
      <xdr:col>6</xdr:col>
      <xdr:colOff>171450</xdr:colOff>
      <xdr:row>55</xdr:row>
      <xdr:rowOff>71665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81842</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ポイント減となった。これは下水道事業特別会計の法適化により、繰出金が減少したことが主な要因である。介護保険特別会計への繰出金も依然として多額であることから、事業精査を行い経費の削減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141696</xdr:rowOff>
    </xdr:from>
    <xdr:to>
      <xdr:col>82</xdr:col>
      <xdr:colOff>107950</xdr:colOff>
      <xdr:row>60</xdr:row>
      <xdr:rowOff>91077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8546"/>
          <a:ext cx="0" cy="1149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63154</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35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91077</xdr:rowOff>
    </xdr:from>
    <xdr:to>
      <xdr:col>82</xdr:col>
      <xdr:colOff>196850</xdr:colOff>
      <xdr:row>60</xdr:row>
      <xdr:rowOff>91077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378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56623</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141696</xdr:rowOff>
    </xdr:from>
    <xdr:to>
      <xdr:col>82</xdr:col>
      <xdr:colOff>196850</xdr:colOff>
      <xdr:row>53</xdr:row>
      <xdr:rowOff>141696</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8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2903</xdr:rowOff>
    </xdr:from>
    <xdr:to>
      <xdr:col>82</xdr:col>
      <xdr:colOff>107950</xdr:colOff>
      <xdr:row>60</xdr:row>
      <xdr:rowOff>149860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47003"/>
          <a:ext cx="8382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29046</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02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12519</xdr:rowOff>
    </xdr:from>
    <xdr:to>
      <xdr:col>82</xdr:col>
      <xdr:colOff>158750</xdr:colOff>
      <xdr:row>57</xdr:row>
      <xdr:rowOff>114119</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6169</xdr:rowOff>
    </xdr:from>
    <xdr:to>
      <xdr:col>78</xdr:col>
      <xdr:colOff>69850</xdr:colOff>
      <xdr:row>60</xdr:row>
      <xdr:rowOff>149860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293169"/>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12519</xdr:rowOff>
    </xdr:from>
    <xdr:to>
      <xdr:col>78</xdr:col>
      <xdr:colOff>120650</xdr:colOff>
      <xdr:row>57</xdr:row>
      <xdr:rowOff>114119</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124296</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54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6169</xdr:rowOff>
    </xdr:from>
    <xdr:to>
      <xdr:col>73</xdr:col>
      <xdr:colOff>180975</xdr:colOff>
      <xdr:row>60</xdr:row>
      <xdr:rowOff>51888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2931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51888</xdr:rowOff>
    </xdr:from>
    <xdr:to>
      <xdr:col>69</xdr:col>
      <xdr:colOff>92075</xdr:colOff>
      <xdr:row>60</xdr:row>
      <xdr:rowOff>64951</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33888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77833</xdr:rowOff>
    </xdr:from>
    <xdr:to>
      <xdr:col>69</xdr:col>
      <xdr:colOff>142875</xdr:colOff>
      <xdr:row>58</xdr:row>
      <xdr:rowOff>7983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5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18160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24692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123553</xdr:rowOff>
    </xdr:from>
    <xdr:to>
      <xdr:col>82</xdr:col>
      <xdr:colOff>158750</xdr:colOff>
      <xdr:row>58</xdr:row>
      <xdr:rowOff>53703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95630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6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99060</xdr:rowOff>
    </xdr:from>
    <xdr:to>
      <xdr:col>78</xdr:col>
      <xdr:colOff>120650</xdr:colOff>
      <xdr:row>61</xdr:row>
      <xdr:rowOff>29210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13987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47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126819</xdr:rowOff>
    </xdr:from>
    <xdr:to>
      <xdr:col>74</xdr:col>
      <xdr:colOff>31750</xdr:colOff>
      <xdr:row>60</xdr:row>
      <xdr:rowOff>56969</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4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41746</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32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1088</xdr:rowOff>
    </xdr:from>
    <xdr:to>
      <xdr:col>69</xdr:col>
      <xdr:colOff>142875</xdr:colOff>
      <xdr:row>60</xdr:row>
      <xdr:rowOff>102688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28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87465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37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14151</xdr:rowOff>
    </xdr:from>
    <xdr:to>
      <xdr:col>65</xdr:col>
      <xdr:colOff>53975</xdr:colOff>
      <xdr:row>60</xdr:row>
      <xdr:rowOff>115751</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0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100528</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38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補助費に係る経常収支比率は</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ポイント増となった。これは震災復興特別交付税の返還及び下水道事業特別会計の法適化による増が主な要因である。次年度も震災復興特別交付税の返還が予定されていることから、増加する見込みである。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113284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5630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38</xdr:row>
      <xdr:rowOff>62992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354064"/>
          <a:ext cx="8382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76725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67564</xdr:rowOff>
    </xdr:from>
    <xdr:to>
      <xdr:col>78</xdr:col>
      <xdr:colOff>69850</xdr:colOff>
      <xdr:row>37</xdr:row>
      <xdr:rowOff>10414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23976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67564</xdr:rowOff>
    </xdr:from>
    <xdr:to>
      <xdr:col>73</xdr:col>
      <xdr:colOff>180975</xdr:colOff>
      <xdr:row>36</xdr:row>
      <xdr:rowOff>67564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239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67564</xdr:rowOff>
    </xdr:from>
    <xdr:to>
      <xdr:col>69</xdr:col>
      <xdr:colOff>92075</xdr:colOff>
      <xdr:row>36</xdr:row>
      <xdr:rowOff>72136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2397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46482</xdr:rowOff>
    </xdr:from>
    <xdr:to>
      <xdr:col>69</xdr:col>
      <xdr:colOff>142875</xdr:colOff>
      <xdr:row>37</xdr:row>
      <xdr:rowOff>148082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xdr:rowOff>
    </xdr:from>
    <xdr:to>
      <xdr:col>82</xdr:col>
      <xdr:colOff>158750</xdr:colOff>
      <xdr:row>38</xdr:row>
      <xdr:rowOff>113792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155719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131064</xdr:rowOff>
    </xdr:from>
    <xdr:to>
      <xdr:col>78</xdr:col>
      <xdr:colOff>120650</xdr:colOff>
      <xdr:row>37</xdr:row>
      <xdr:rowOff>61214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16764</xdr:rowOff>
    </xdr:from>
    <xdr:to>
      <xdr:col>74</xdr:col>
      <xdr:colOff>31750</xdr:colOff>
      <xdr:row>36</xdr:row>
      <xdr:rowOff>118364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128541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xdr:rowOff>
    </xdr:from>
    <xdr:to>
      <xdr:col>69</xdr:col>
      <xdr:colOff>142875</xdr:colOff>
      <xdr:row>36</xdr:row>
      <xdr:rowOff>118364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ポイント増となった。これは分子である公債費（一般財源分）は減少したものの、分母の経常一般財源が減となったためである。類似団体と比較すると</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ポイント下回っていることから、引き続き新規発行に際しては事業精査を行い適切な処理に努める。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50292"/>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99568</xdr:rowOff>
    </xdr:from>
    <xdr:to>
      <xdr:col>24</xdr:col>
      <xdr:colOff>25400</xdr:colOff>
      <xdr:row>76</xdr:row>
      <xdr:rowOff>113285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3129768"/>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62992</xdr:rowOff>
    </xdr:from>
    <xdr:to>
      <xdr:col>19</xdr:col>
      <xdr:colOff>187325</xdr:colOff>
      <xdr:row>76</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30931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62992</xdr:rowOff>
    </xdr:from>
    <xdr:to>
      <xdr:col>15</xdr:col>
      <xdr:colOff>98425</xdr:colOff>
      <xdr:row>76</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3093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62992</xdr:rowOff>
    </xdr:from>
    <xdr:to>
      <xdr:col>11</xdr:col>
      <xdr:colOff>9525</xdr:colOff>
      <xdr:row>76</xdr:row>
      <xdr:rowOff>163576</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09319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100855</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62485</xdr:rowOff>
    </xdr:from>
    <xdr:to>
      <xdr:col>24</xdr:col>
      <xdr:colOff>76200</xdr:colOff>
      <xdr:row>76</xdr:row>
      <xdr:rowOff>164085</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79011</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293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48768</xdr:rowOff>
    </xdr:from>
    <xdr:to>
      <xdr:col>20</xdr:col>
      <xdr:colOff>38100</xdr:colOff>
      <xdr:row>76</xdr:row>
      <xdr:rowOff>150368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160545</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xdr:rowOff>
    </xdr:from>
    <xdr:to>
      <xdr:col>15</xdr:col>
      <xdr:colOff>149225</xdr:colOff>
      <xdr:row>76</xdr:row>
      <xdr:rowOff>113792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123969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xdr:rowOff>
    </xdr:from>
    <xdr:to>
      <xdr:col>11</xdr:col>
      <xdr:colOff>60325</xdr:colOff>
      <xdr:row>76</xdr:row>
      <xdr:rowOff>113792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123969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ポイント減少した。これは物件費及び繰出金の減額幅が大きかったことが主な要因である。類似団体と比較すると</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ポイント上回っており、歳入面ではふるさと寄附金や町有地の処分等により収入増加に努め、歳出面では公共施設について将来人口に合わせた施設整備を進めていく。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142239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49530"/>
          <a:ext cx="0" cy="110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24130</xdr:rowOff>
    </xdr:from>
    <xdr:to>
      <xdr:col>82</xdr:col>
      <xdr:colOff>107950</xdr:colOff>
      <xdr:row>80</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74013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5097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06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80</xdr:row>
      <xdr:rowOff>81280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522961"/>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91439</xdr:rowOff>
    </xdr:from>
    <xdr:to>
      <xdr:col>78</xdr:col>
      <xdr:colOff>120650</xdr:colOff>
      <xdr:row>78</xdr:row>
      <xdr:rowOff>21589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31766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61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80</xdr:row>
      <xdr:rowOff>27939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522961"/>
          <a:ext cx="889000" cy="2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0</xdr:rowOff>
    </xdr:from>
    <xdr:to>
      <xdr:col>74</xdr:col>
      <xdr:colOff>31750</xdr:colOff>
      <xdr:row>77</xdr:row>
      <xdr:rowOff>101600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111777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27939</xdr:rowOff>
    </xdr:from>
    <xdr:to>
      <xdr:col>69</xdr:col>
      <xdr:colOff>92075</xdr:colOff>
      <xdr:row>80</xdr:row>
      <xdr:rowOff>54611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7439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45720</xdr:rowOff>
    </xdr:from>
    <xdr:to>
      <xdr:col>65</xdr:col>
      <xdr:colOff>53975</xdr:colOff>
      <xdr:row>78</xdr:row>
      <xdr:rowOff>147320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157497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144780</xdr:rowOff>
    </xdr:from>
    <xdr:to>
      <xdr:col>82</xdr:col>
      <xdr:colOff>158750</xdr:colOff>
      <xdr:row>80</xdr:row>
      <xdr:rowOff>74930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68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53357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597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30480</xdr:rowOff>
    </xdr:from>
    <xdr:to>
      <xdr:col>78</xdr:col>
      <xdr:colOff>120650</xdr:colOff>
      <xdr:row>80</xdr:row>
      <xdr:rowOff>132080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116857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83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99061</xdr:rowOff>
    </xdr:from>
    <xdr:to>
      <xdr:col>74</xdr:col>
      <xdr:colOff>31750</xdr:colOff>
      <xdr:row>79</xdr:row>
      <xdr:rowOff>29211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13988</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148589</xdr:rowOff>
    </xdr:from>
    <xdr:to>
      <xdr:col>69</xdr:col>
      <xdr:colOff>142875</xdr:colOff>
      <xdr:row>80</xdr:row>
      <xdr:rowOff>78739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63516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3811</xdr:rowOff>
    </xdr:from>
    <xdr:to>
      <xdr:col>65</xdr:col>
      <xdr:colOff>53975</xdr:colOff>
      <xdr:row>80</xdr:row>
      <xdr:rowOff>105411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7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90188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8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60764</xdr:rowOff>
    </xdr:from>
    <xdr:to>
      <xdr:col>29</xdr:col>
      <xdr:colOff>127000</xdr:colOff>
      <xdr:row>18</xdr:row>
      <xdr:rowOff>33108</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65789"/>
          <a:ext cx="0" cy="10010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5185</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33108</xdr:rowOff>
    </xdr:from>
    <xdr:to>
      <xdr:col>30</xdr:col>
      <xdr:colOff>25400</xdr:colOff>
      <xdr:row>18</xdr:row>
      <xdr:rowOff>33108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668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147141</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60764</xdr:rowOff>
    </xdr:from>
    <xdr:to>
      <xdr:col>30</xdr:col>
      <xdr:colOff>25400</xdr:colOff>
      <xdr:row>12</xdr:row>
      <xdr:rowOff>60764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6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3961</xdr:rowOff>
    </xdr:from>
    <xdr:to>
      <xdr:col>29</xdr:col>
      <xdr:colOff>127000</xdr:colOff>
      <xdr:row>17</xdr:row>
      <xdr:rowOff>21481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966236"/>
          <a:ext cx="647700" cy="17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68576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87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52049</xdr:rowOff>
    </xdr:from>
    <xdr:to>
      <xdr:col>29</xdr:col>
      <xdr:colOff>177800</xdr:colOff>
      <xdr:row>16</xdr:row>
      <xdr:rowOff>153649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21481</xdr:rowOff>
    </xdr:from>
    <xdr:to>
      <xdr:col>26</xdr:col>
      <xdr:colOff>50800</xdr:colOff>
      <xdr:row>17</xdr:row>
      <xdr:rowOff>32180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983756"/>
          <a:ext cx="698500" cy="10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68632</xdr:rowOff>
    </xdr:from>
    <xdr:to>
      <xdr:col>26</xdr:col>
      <xdr:colOff>101600</xdr:colOff>
      <xdr:row>16</xdr:row>
      <xdr:rowOff>170232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8959</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2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32180</xdr:rowOff>
    </xdr:from>
    <xdr:to>
      <xdr:col>22</xdr:col>
      <xdr:colOff>114300</xdr:colOff>
      <xdr:row>17</xdr:row>
      <xdr:rowOff>35892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994455"/>
          <a:ext cx="698500" cy="3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77744</xdr:rowOff>
    </xdr:from>
    <xdr:to>
      <xdr:col>22</xdr:col>
      <xdr:colOff>165100</xdr:colOff>
      <xdr:row>17</xdr:row>
      <xdr:rowOff>7894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18071</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29345</xdr:rowOff>
    </xdr:from>
    <xdr:to>
      <xdr:col>18</xdr:col>
      <xdr:colOff>177800</xdr:colOff>
      <xdr:row>17</xdr:row>
      <xdr:rowOff>35892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2908300" y="2991620"/>
          <a:ext cx="698500" cy="65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84936</xdr:rowOff>
    </xdr:from>
    <xdr:to>
      <xdr:col>19</xdr:col>
      <xdr:colOff>38100</xdr:colOff>
      <xdr:row>17</xdr:row>
      <xdr:rowOff>15086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25263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110525</xdr:rowOff>
    </xdr:from>
    <xdr:to>
      <xdr:col>15</xdr:col>
      <xdr:colOff>101600</xdr:colOff>
      <xdr:row>17</xdr:row>
      <xdr:rowOff>40675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50852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7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124611</xdr:rowOff>
    </xdr:from>
    <xdr:to>
      <xdr:col>29</xdr:col>
      <xdr:colOff>177800</xdr:colOff>
      <xdr:row>17</xdr:row>
      <xdr:rowOff>54761</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915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96688</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88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142131</xdr:rowOff>
    </xdr:from>
    <xdr:to>
      <xdr:col>26</xdr:col>
      <xdr:colOff>101600</xdr:colOff>
      <xdr:row>17</xdr:row>
      <xdr:rowOff>72281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932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57058</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019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152830</xdr:rowOff>
    </xdr:from>
    <xdr:to>
      <xdr:col>22</xdr:col>
      <xdr:colOff>165100</xdr:colOff>
      <xdr:row>17</xdr:row>
      <xdr:rowOff>82980</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943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67757</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03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156542</xdr:rowOff>
    </xdr:from>
    <xdr:to>
      <xdr:col>19</xdr:col>
      <xdr:colOff>38100</xdr:colOff>
      <xdr:row>17</xdr:row>
      <xdr:rowOff>86692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94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71469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033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149995</xdr:rowOff>
    </xdr:from>
    <xdr:to>
      <xdr:col>15</xdr:col>
      <xdr:colOff>101600</xdr:colOff>
      <xdr:row>17</xdr:row>
      <xdr:rowOff>80145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9408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64922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02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63335</xdr:rowOff>
    </xdr:from>
    <xdr:to>
      <xdr:col>29</xdr:col>
      <xdr:colOff>127000</xdr:colOff>
      <xdr:row>37</xdr:row>
      <xdr:rowOff>327413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87885"/>
          <a:ext cx="0" cy="1464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299490</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2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327413</xdr:rowOff>
    </xdr:from>
    <xdr:to>
      <xdr:col>30</xdr:col>
      <xdr:colOff>25400</xdr:colOff>
      <xdr:row>37</xdr:row>
      <xdr:rowOff>327413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2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321162</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63335</xdr:rowOff>
    </xdr:from>
    <xdr:to>
      <xdr:col>30</xdr:col>
      <xdr:colOff>25400</xdr:colOff>
      <xdr:row>33</xdr:row>
      <xdr:rowOff>63335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87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13774</xdr:rowOff>
    </xdr:from>
    <xdr:to>
      <xdr:col>29</xdr:col>
      <xdr:colOff>127000</xdr:colOff>
      <xdr:row>36</xdr:row>
      <xdr:rowOff>13935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967024"/>
          <a:ext cx="647700" cy="1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41223</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651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196146</xdr:rowOff>
    </xdr:from>
    <xdr:to>
      <xdr:col>29</xdr:col>
      <xdr:colOff>177800</xdr:colOff>
      <xdr:row>35</xdr:row>
      <xdr:rowOff>297746</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8064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13935</xdr:rowOff>
    </xdr:from>
    <xdr:to>
      <xdr:col>26</xdr:col>
      <xdr:colOff>50800</xdr:colOff>
      <xdr:row>36</xdr:row>
      <xdr:rowOff>94333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967185"/>
          <a:ext cx="698500" cy="803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210662</xdr:rowOff>
    </xdr:from>
    <xdr:to>
      <xdr:col>26</xdr:col>
      <xdr:colOff>101600</xdr:colOff>
      <xdr:row>35</xdr:row>
      <xdr:rowOff>312262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821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322439</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589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94333</xdr:rowOff>
    </xdr:from>
    <xdr:to>
      <xdr:col>22</xdr:col>
      <xdr:colOff>114300</xdr:colOff>
      <xdr:row>37</xdr:row>
      <xdr:rowOff>3556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7047583"/>
          <a:ext cx="698500" cy="80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242370</xdr:rowOff>
    </xdr:from>
    <xdr:to>
      <xdr:col>22</xdr:col>
      <xdr:colOff>165100</xdr:colOff>
      <xdr:row>36</xdr:row>
      <xdr:rowOff>1070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85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11247</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62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326385</xdr:rowOff>
    </xdr:from>
    <xdr:to>
      <xdr:col>18</xdr:col>
      <xdr:colOff>177800</xdr:colOff>
      <xdr:row>37</xdr:row>
      <xdr:rowOff>3556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2908300" y="6936735"/>
          <a:ext cx="698500" cy="191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297256</xdr:rowOff>
    </xdr:from>
    <xdr:to>
      <xdr:col>19</xdr:col>
      <xdr:colOff>38100</xdr:colOff>
      <xdr:row>36</xdr:row>
      <xdr:rowOff>55956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907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66133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676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311635</xdr:rowOff>
    </xdr:from>
    <xdr:to>
      <xdr:col>15</xdr:col>
      <xdr:colOff>101600</xdr:colOff>
      <xdr:row>36</xdr:row>
      <xdr:rowOff>70335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921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55112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700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305874</xdr:rowOff>
    </xdr:from>
    <xdr:to>
      <xdr:col>29</xdr:col>
      <xdr:colOff>177800</xdr:colOff>
      <xdr:row>36</xdr:row>
      <xdr:rowOff>64574</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916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277951</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888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306035</xdr:rowOff>
    </xdr:from>
    <xdr:to>
      <xdr:col>26</xdr:col>
      <xdr:colOff>101600</xdr:colOff>
      <xdr:row>36</xdr:row>
      <xdr:rowOff>64735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916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49512</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700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43533</xdr:rowOff>
    </xdr:from>
    <xdr:to>
      <xdr:col>22</xdr:col>
      <xdr:colOff>165100</xdr:colOff>
      <xdr:row>36</xdr:row>
      <xdr:rowOff>145133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996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129910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708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124206</xdr:rowOff>
    </xdr:from>
    <xdr:to>
      <xdr:col>19</xdr:col>
      <xdr:colOff>38100</xdr:colOff>
      <xdr:row>37</xdr:row>
      <xdr:rowOff>54356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7077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39133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71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275585</xdr:rowOff>
    </xdr:from>
    <xdr:to>
      <xdr:col>15</xdr:col>
      <xdr:colOff>101600</xdr:colOff>
      <xdr:row>36</xdr:row>
      <xdr:rowOff>34285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885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44462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665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13,085
12,992
53.56
7,274,076
7,009,373
207,473
4,159,508
4,903,849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169674</xdr:rowOff>
    </xdr:from>
    <xdr:to>
      <xdr:col>24</xdr:col>
      <xdr:colOff>62865</xdr:colOff>
      <xdr:row>37</xdr:row>
      <xdr:rowOff>40808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3174"/>
          <a:ext cx="1270" cy="1071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44635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40808</xdr:rowOff>
    </xdr:from>
    <xdr:to>
      <xdr:col>24</xdr:col>
      <xdr:colOff>152400</xdr:colOff>
      <xdr:row>37</xdr:row>
      <xdr:rowOff>40808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116351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8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169674</xdr:rowOff>
    </xdr:from>
    <xdr:to>
      <xdr:col>24</xdr:col>
      <xdr:colOff>152400</xdr:colOff>
      <xdr:row>30</xdr:row>
      <xdr:rowOff>169674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53435</xdr:rowOff>
    </xdr:from>
    <xdr:to>
      <xdr:col>24</xdr:col>
      <xdr:colOff>63500</xdr:colOff>
      <xdr:row>36</xdr:row>
      <xdr:rowOff>59694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25635"/>
          <a:ext cx="838200" cy="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118480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47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95603</xdr:rowOff>
    </xdr:from>
    <xdr:to>
      <xdr:col>24</xdr:col>
      <xdr:colOff>114300</xdr:colOff>
      <xdr:row>36</xdr:row>
      <xdr:rowOff>25753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59694</xdr:rowOff>
    </xdr:from>
    <xdr:to>
      <xdr:col>19</xdr:col>
      <xdr:colOff>177800</xdr:colOff>
      <xdr:row>36</xdr:row>
      <xdr:rowOff>67558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31894"/>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106013</xdr:rowOff>
    </xdr:from>
    <xdr:to>
      <xdr:col>20</xdr:col>
      <xdr:colOff>38100</xdr:colOff>
      <xdr:row>36</xdr:row>
      <xdr:rowOff>36163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52690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63654</xdr:rowOff>
    </xdr:from>
    <xdr:to>
      <xdr:col>15</xdr:col>
      <xdr:colOff>50800</xdr:colOff>
      <xdr:row>36</xdr:row>
      <xdr:rowOff>67558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019300" y="6235854"/>
          <a:ext cx="889000" cy="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114380</xdr:rowOff>
    </xdr:from>
    <xdr:to>
      <xdr:col>15</xdr:col>
      <xdr:colOff>101600</xdr:colOff>
      <xdr:row>36</xdr:row>
      <xdr:rowOff>44530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61057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63654</xdr:rowOff>
    </xdr:from>
    <xdr:to>
      <xdr:col>10</xdr:col>
      <xdr:colOff>114300</xdr:colOff>
      <xdr:row>36</xdr:row>
      <xdr:rowOff>104418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35854"/>
          <a:ext cx="889000" cy="4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120945</xdr:rowOff>
    </xdr:from>
    <xdr:to>
      <xdr:col>10</xdr:col>
      <xdr:colOff>165100</xdr:colOff>
      <xdr:row>36</xdr:row>
      <xdr:rowOff>51095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67622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9804</xdr:rowOff>
    </xdr:from>
    <xdr:to>
      <xdr:col>6</xdr:col>
      <xdr:colOff>38100</xdr:colOff>
      <xdr:row>36</xdr:row>
      <xdr:rowOff>111404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127931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2635</xdr:rowOff>
    </xdr:from>
    <xdr:to>
      <xdr:col>24</xdr:col>
      <xdr:colOff>114300</xdr:colOff>
      <xdr:row>36</xdr:row>
      <xdr:rowOff>104235</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7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152512</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8894</xdr:rowOff>
    </xdr:from>
    <xdr:to>
      <xdr:col>20</xdr:col>
      <xdr:colOff>38100</xdr:colOff>
      <xdr:row>36</xdr:row>
      <xdr:rowOff>110494</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8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101621</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27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16758</xdr:rowOff>
    </xdr:from>
    <xdr:to>
      <xdr:col>15</xdr:col>
      <xdr:colOff>101600</xdr:colOff>
      <xdr:row>36</xdr:row>
      <xdr:rowOff>118358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8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109485</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8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12854</xdr:rowOff>
    </xdr:from>
    <xdr:to>
      <xdr:col>10</xdr:col>
      <xdr:colOff>165100</xdr:colOff>
      <xdr:row>36</xdr:row>
      <xdr:rowOff>114454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8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105581</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7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53618</xdr:rowOff>
    </xdr:from>
    <xdr:to>
      <xdr:col>6</xdr:col>
      <xdr:colOff>38100</xdr:colOff>
      <xdr:row>36</xdr:row>
      <xdr:rowOff>155218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2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146345</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1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31686</xdr:rowOff>
    </xdr:from>
    <xdr:to>
      <xdr:col>24</xdr:col>
      <xdr:colOff>62865</xdr:colOff>
      <xdr:row>57</xdr:row>
      <xdr:rowOff>73255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75636"/>
          <a:ext cx="1270" cy="107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77082</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73255</xdr:rowOff>
    </xdr:from>
    <xdr:to>
      <xdr:col>24</xdr:col>
      <xdr:colOff>152400</xdr:colOff>
      <xdr:row>57</xdr:row>
      <xdr:rowOff>73255</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4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149813</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31686</xdr:rowOff>
    </xdr:from>
    <xdr:to>
      <xdr:col>24</xdr:col>
      <xdr:colOff>152400</xdr:colOff>
      <xdr:row>51</xdr:row>
      <xdr:rowOff>31686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75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33789</xdr:rowOff>
    </xdr:from>
    <xdr:to>
      <xdr:col>24</xdr:col>
      <xdr:colOff>63500</xdr:colOff>
      <xdr:row>56</xdr:row>
      <xdr:rowOff>45210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3797300" y="9634989"/>
          <a:ext cx="838200" cy="1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152765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411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129888</xdr:rowOff>
    </xdr:from>
    <xdr:to>
      <xdr:col>24</xdr:col>
      <xdr:colOff>114300</xdr:colOff>
      <xdr:row>56</xdr:row>
      <xdr:rowOff>60038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33789</xdr:rowOff>
    </xdr:from>
    <xdr:to>
      <xdr:col>19</xdr:col>
      <xdr:colOff>177800</xdr:colOff>
      <xdr:row>56</xdr:row>
      <xdr:rowOff>47761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2908300" y="9634989"/>
          <a:ext cx="889000" cy="1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125238</xdr:rowOff>
    </xdr:from>
    <xdr:to>
      <xdr:col>20</xdr:col>
      <xdr:colOff>38100</xdr:colOff>
      <xdr:row>56</xdr:row>
      <xdr:rowOff>55388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71915</xdr:rowOff>
    </xdr:from>
    <xdr:ext cx="599010"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497795" y="933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39619</xdr:rowOff>
    </xdr:from>
    <xdr:to>
      <xdr:col>15</xdr:col>
      <xdr:colOff>50800</xdr:colOff>
      <xdr:row>56</xdr:row>
      <xdr:rowOff>47761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019300" y="9640819"/>
          <a:ext cx="889000" cy="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164429</xdr:rowOff>
    </xdr:from>
    <xdr:to>
      <xdr:col>15</xdr:col>
      <xdr:colOff>101600</xdr:colOff>
      <xdr:row>56</xdr:row>
      <xdr:rowOff>94579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111106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23192</xdr:rowOff>
    </xdr:from>
    <xdr:to>
      <xdr:col>10</xdr:col>
      <xdr:colOff>114300</xdr:colOff>
      <xdr:row>56</xdr:row>
      <xdr:rowOff>39619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1130300" y="9624392"/>
          <a:ext cx="889000" cy="1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168073</xdr:rowOff>
    </xdr:from>
    <xdr:to>
      <xdr:col>10</xdr:col>
      <xdr:colOff>165100</xdr:colOff>
      <xdr:row>56</xdr:row>
      <xdr:rowOff>98223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89350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69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161983</xdr:rowOff>
    </xdr:from>
    <xdr:to>
      <xdr:col>6</xdr:col>
      <xdr:colOff>38100</xdr:colOff>
      <xdr:row>56</xdr:row>
      <xdr:rowOff>92133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83260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68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165860</xdr:rowOff>
    </xdr:from>
    <xdr:to>
      <xdr:col>24</xdr:col>
      <xdr:colOff>114300</xdr:colOff>
      <xdr:row>56</xdr:row>
      <xdr:rowOff>96010</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59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144287</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57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154439</xdr:rowOff>
    </xdr:from>
    <xdr:to>
      <xdr:col>20</xdr:col>
      <xdr:colOff>38100</xdr:colOff>
      <xdr:row>56</xdr:row>
      <xdr:rowOff>84589</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58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75716</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30111" y="9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168411</xdr:rowOff>
    </xdr:from>
    <xdr:to>
      <xdr:col>15</xdr:col>
      <xdr:colOff>101600</xdr:colOff>
      <xdr:row>56</xdr:row>
      <xdr:rowOff>98561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5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89688</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969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160269</xdr:rowOff>
    </xdr:from>
    <xdr:to>
      <xdr:col>10</xdr:col>
      <xdr:colOff>165100</xdr:colOff>
      <xdr:row>56</xdr:row>
      <xdr:rowOff>90419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59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106946</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36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143842</xdr:rowOff>
    </xdr:from>
    <xdr:to>
      <xdr:col>6</xdr:col>
      <xdr:colOff>38100</xdr:colOff>
      <xdr:row>56</xdr:row>
      <xdr:rowOff>73992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57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90519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30795" y="9348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19731</xdr:rowOff>
    </xdr:from>
    <xdr:to>
      <xdr:col>24</xdr:col>
      <xdr:colOff>62865</xdr:colOff>
      <xdr:row>78</xdr:row>
      <xdr:rowOff>111491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92681"/>
          <a:ext cx="1270" cy="129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115318</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488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111491</xdr:rowOff>
    </xdr:from>
    <xdr:to>
      <xdr:col>24</xdr:col>
      <xdr:colOff>152400</xdr:colOff>
      <xdr:row>78</xdr:row>
      <xdr:rowOff>111491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48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137858</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96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19731</xdr:rowOff>
    </xdr:from>
    <xdr:to>
      <xdr:col>24</xdr:col>
      <xdr:colOff>152400</xdr:colOff>
      <xdr:row>71</xdr:row>
      <xdr:rowOff>19731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9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29606</xdr:rowOff>
    </xdr:from>
    <xdr:to>
      <xdr:col>24</xdr:col>
      <xdr:colOff>63500</xdr:colOff>
      <xdr:row>78</xdr:row>
      <xdr:rowOff>76698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3797300" y="13402706"/>
          <a:ext cx="8382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133494</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2992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110617</xdr:rowOff>
    </xdr:from>
    <xdr:to>
      <xdr:col>24</xdr:col>
      <xdr:colOff>114300</xdr:colOff>
      <xdr:row>77</xdr:row>
      <xdr:rowOff>40767</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74915</xdr:rowOff>
    </xdr:from>
    <xdr:to>
      <xdr:col>19</xdr:col>
      <xdr:colOff>177800</xdr:colOff>
      <xdr:row>78</xdr:row>
      <xdr:rowOff>76698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2908300" y="13448015"/>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110937</xdr:rowOff>
    </xdr:from>
    <xdr:to>
      <xdr:col>20</xdr:col>
      <xdr:colOff>38100</xdr:colOff>
      <xdr:row>77</xdr:row>
      <xdr:rowOff>41087</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14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57614</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62428" y="1291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74915</xdr:rowOff>
    </xdr:from>
    <xdr:to>
      <xdr:col>15</xdr:col>
      <xdr:colOff>50800</xdr:colOff>
      <xdr:row>78</xdr:row>
      <xdr:rowOff>77110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019300" y="13448015"/>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118709</xdr:rowOff>
    </xdr:from>
    <xdr:to>
      <xdr:col>15</xdr:col>
      <xdr:colOff>101600</xdr:colOff>
      <xdr:row>77</xdr:row>
      <xdr:rowOff>48859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14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65387</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292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76836</xdr:rowOff>
    </xdr:from>
    <xdr:to>
      <xdr:col>10</xdr:col>
      <xdr:colOff>114300</xdr:colOff>
      <xdr:row>78</xdr:row>
      <xdr:rowOff>77110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1130300" y="13449936"/>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156840</xdr:rowOff>
    </xdr:from>
    <xdr:to>
      <xdr:col>10</xdr:col>
      <xdr:colOff>165100</xdr:colOff>
      <xdr:row>77</xdr:row>
      <xdr:rowOff>86990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103517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296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20275</xdr:rowOff>
    </xdr:from>
    <xdr:to>
      <xdr:col>6</xdr:col>
      <xdr:colOff>38100</xdr:colOff>
      <xdr:row>77</xdr:row>
      <xdr:rowOff>121875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2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138402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299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150256</xdr:rowOff>
    </xdr:from>
    <xdr:to>
      <xdr:col>24</xdr:col>
      <xdr:colOff>114300</xdr:colOff>
      <xdr:row>78</xdr:row>
      <xdr:rowOff>80406</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335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65183</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32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25898</xdr:rowOff>
    </xdr:from>
    <xdr:to>
      <xdr:col>20</xdr:col>
      <xdr:colOff>38100</xdr:colOff>
      <xdr:row>78</xdr:row>
      <xdr:rowOff>127498</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39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118625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62428" y="1349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24115</xdr:rowOff>
    </xdr:from>
    <xdr:to>
      <xdr:col>15</xdr:col>
      <xdr:colOff>101600</xdr:colOff>
      <xdr:row>78</xdr:row>
      <xdr:rowOff>125715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339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116842</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73428" y="1348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26310</xdr:rowOff>
    </xdr:from>
    <xdr:to>
      <xdr:col>10</xdr:col>
      <xdr:colOff>165100</xdr:colOff>
      <xdr:row>78</xdr:row>
      <xdr:rowOff>127910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39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119037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349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26036</xdr:rowOff>
    </xdr:from>
    <xdr:to>
      <xdr:col>6</xdr:col>
      <xdr:colOff>38100</xdr:colOff>
      <xdr:row>78</xdr:row>
      <xdr:rowOff>127636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3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118763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103820</xdr:rowOff>
    </xdr:from>
    <xdr:to>
      <xdr:col>24</xdr:col>
      <xdr:colOff>62865</xdr:colOff>
      <xdr:row>99</xdr:row>
      <xdr:rowOff>61748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34320"/>
          <a:ext cx="1270" cy="150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65575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3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61748</xdr:rowOff>
    </xdr:from>
    <xdr:to>
      <xdr:col>24</xdr:col>
      <xdr:colOff>152400</xdr:colOff>
      <xdr:row>99</xdr:row>
      <xdr:rowOff>61748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50497</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0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103820</xdr:rowOff>
    </xdr:from>
    <xdr:to>
      <xdr:col>24</xdr:col>
      <xdr:colOff>152400</xdr:colOff>
      <xdr:row>90</xdr:row>
      <xdr:rowOff>103820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3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143814</xdr:rowOff>
    </xdr:from>
    <xdr:to>
      <xdr:col>24</xdr:col>
      <xdr:colOff>63500</xdr:colOff>
      <xdr:row>98</xdr:row>
      <xdr:rowOff>26195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774464"/>
          <a:ext cx="838200" cy="5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39288</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155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16411</xdr:rowOff>
    </xdr:from>
    <xdr:to>
      <xdr:col>24</xdr:col>
      <xdr:colOff>114300</xdr:colOff>
      <xdr:row>95</xdr:row>
      <xdr:rowOff>118011</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66353</xdr:rowOff>
    </xdr:from>
    <xdr:to>
      <xdr:col>19</xdr:col>
      <xdr:colOff>177800</xdr:colOff>
      <xdr:row>98</xdr:row>
      <xdr:rowOff>26195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697003"/>
          <a:ext cx="889000" cy="13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108234</xdr:rowOff>
    </xdr:from>
    <xdr:to>
      <xdr:col>20</xdr:col>
      <xdr:colOff>38100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54911</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66353</xdr:rowOff>
    </xdr:from>
    <xdr:to>
      <xdr:col>15</xdr:col>
      <xdr:colOff>50800</xdr:colOff>
      <xdr:row>99</xdr:row>
      <xdr:rowOff>3302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697003"/>
          <a:ext cx="889000" cy="27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166864</xdr:rowOff>
    </xdr:from>
    <xdr:to>
      <xdr:col>15</xdr:col>
      <xdr:colOff>101600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113541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3302</xdr:rowOff>
    </xdr:from>
    <xdr:to>
      <xdr:col>10</xdr:col>
      <xdr:colOff>114300</xdr:colOff>
      <xdr:row>99</xdr:row>
      <xdr:rowOff>13350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976852"/>
          <a:ext cx="889000" cy="1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60913</xdr:rowOff>
    </xdr:from>
    <xdr:to>
      <xdr:col>10</xdr:col>
      <xdr:colOff>165100</xdr:colOff>
      <xdr:row>96</xdr:row>
      <xdr:rowOff>162513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7590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75642</xdr:rowOff>
    </xdr:from>
    <xdr:to>
      <xdr:col>6</xdr:col>
      <xdr:colOff>38100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22319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3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93014</xdr:rowOff>
    </xdr:from>
    <xdr:to>
      <xdr:col>24</xdr:col>
      <xdr:colOff>114300</xdr:colOff>
      <xdr:row>98</xdr:row>
      <xdr:rowOff>23164</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72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71441</xdr:rowOff>
    </xdr:from>
    <xdr:ext cx="534377"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70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146845</xdr:rowOff>
    </xdr:from>
    <xdr:to>
      <xdr:col>20</xdr:col>
      <xdr:colOff>38100</xdr:colOff>
      <xdr:row>98</xdr:row>
      <xdr:rowOff>76995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77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68122</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30111" y="1687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15553</xdr:rowOff>
    </xdr:from>
    <xdr:to>
      <xdr:col>15</xdr:col>
      <xdr:colOff>101600</xdr:colOff>
      <xdr:row>97</xdr:row>
      <xdr:rowOff>117153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4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108280</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41111" y="1673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123952</xdr:rowOff>
    </xdr:from>
    <xdr:to>
      <xdr:col>10</xdr:col>
      <xdr:colOff>165100</xdr:colOff>
      <xdr:row>99</xdr:row>
      <xdr:rowOff>54102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9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45229</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52111" y="1701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134000</xdr:rowOff>
    </xdr:from>
    <xdr:to>
      <xdr:col>6</xdr:col>
      <xdr:colOff>38100</xdr:colOff>
      <xdr:row>99</xdr:row>
      <xdr:rowOff>64150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9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55277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702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136737</xdr:rowOff>
    </xdr:from>
    <xdr:to>
      <xdr:col>54</xdr:col>
      <xdr:colOff>189865</xdr:colOff>
      <xdr:row>37</xdr:row>
      <xdr:rowOff>98465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451687"/>
          <a:ext cx="1270" cy="99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102292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44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98465</xdr:rowOff>
    </xdr:from>
    <xdr:to>
      <xdr:col>55</xdr:col>
      <xdr:colOff>88900</xdr:colOff>
      <xdr:row>37</xdr:row>
      <xdr:rowOff>98465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44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83414</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522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136737</xdr:rowOff>
    </xdr:from>
    <xdr:to>
      <xdr:col>55</xdr:col>
      <xdr:colOff>88900</xdr:colOff>
      <xdr:row>31</xdr:row>
      <xdr:rowOff>136737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451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104944</xdr:rowOff>
    </xdr:from>
    <xdr:to>
      <xdr:col>55</xdr:col>
      <xdr:colOff>0</xdr:colOff>
      <xdr:row>36</xdr:row>
      <xdr:rowOff>149818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9639300" y="6105694"/>
          <a:ext cx="838200" cy="21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55746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60564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77319</xdr:rowOff>
    </xdr:from>
    <xdr:to>
      <xdr:col>55</xdr:col>
      <xdr:colOff>50800</xdr:colOff>
      <xdr:row>36</xdr:row>
      <xdr:rowOff>7469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07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65867</xdr:rowOff>
    </xdr:from>
    <xdr:to>
      <xdr:col>50</xdr:col>
      <xdr:colOff>114300</xdr:colOff>
      <xdr:row>36</xdr:row>
      <xdr:rowOff>149818</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8750300" y="5895167"/>
          <a:ext cx="889000" cy="42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84049</xdr:rowOff>
    </xdr:from>
    <xdr:to>
      <xdr:col>50</xdr:col>
      <xdr:colOff>165100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30726</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39795" y="586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165628</xdr:rowOff>
    </xdr:from>
    <xdr:to>
      <xdr:col>45</xdr:col>
      <xdr:colOff>177800</xdr:colOff>
      <xdr:row>34</xdr:row>
      <xdr:rowOff>65867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7861300" y="5823478"/>
          <a:ext cx="8890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115797</xdr:rowOff>
    </xdr:from>
    <xdr:to>
      <xdr:col>46</xdr:col>
      <xdr:colOff>38100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37074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50795" y="6209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165628</xdr:rowOff>
    </xdr:from>
    <xdr:to>
      <xdr:col>41</xdr:col>
      <xdr:colOff>50800</xdr:colOff>
      <xdr:row>37</xdr:row>
      <xdr:rowOff>55941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5823478"/>
          <a:ext cx="889000" cy="57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167287</xdr:rowOff>
    </xdr:from>
    <xdr:to>
      <xdr:col>41</xdr:col>
      <xdr:colOff>101600</xdr:colOff>
      <xdr:row>33</xdr:row>
      <xdr:rowOff>97437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113964</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61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28600</xdr:rowOff>
    </xdr:from>
    <xdr:to>
      <xdr:col>36</xdr:col>
      <xdr:colOff>165100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146727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54144</xdr:rowOff>
    </xdr:from>
    <xdr:to>
      <xdr:col>55</xdr:col>
      <xdr:colOff>50800</xdr:colOff>
      <xdr:row>35</xdr:row>
      <xdr:rowOff>155744</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05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77021</xdr:rowOff>
    </xdr:from>
    <xdr:ext cx="599010"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5906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99018</xdr:rowOff>
    </xdr:from>
    <xdr:to>
      <xdr:col>50</xdr:col>
      <xdr:colOff>165100</xdr:colOff>
      <xdr:row>37</xdr:row>
      <xdr:rowOff>29168</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27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20295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36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15067</xdr:rowOff>
    </xdr:from>
    <xdr:to>
      <xdr:col>46</xdr:col>
      <xdr:colOff>38100</xdr:colOff>
      <xdr:row>34</xdr:row>
      <xdr:rowOff>116667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58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133194</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50795" y="561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114828</xdr:rowOff>
    </xdr:from>
    <xdr:to>
      <xdr:col>41</xdr:col>
      <xdr:colOff>101600</xdr:colOff>
      <xdr:row>34</xdr:row>
      <xdr:rowOff>44978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577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36105</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865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5141</xdr:rowOff>
    </xdr:from>
    <xdr:to>
      <xdr:col>36</xdr:col>
      <xdr:colOff>165100</xdr:colOff>
      <xdr:row>37</xdr:row>
      <xdr:rowOff>106741</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34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97868</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44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84604</xdr:rowOff>
    </xdr:from>
    <xdr:to>
      <xdr:col>54</xdr:col>
      <xdr:colOff>189865</xdr:colOff>
      <xdr:row>59</xdr:row>
      <xdr:rowOff>61189</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57104"/>
          <a:ext cx="1270" cy="151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65016</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8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61189</xdr:rowOff>
    </xdr:from>
    <xdr:to>
      <xdr:col>55</xdr:col>
      <xdr:colOff>88900</xdr:colOff>
      <xdr:row>59</xdr:row>
      <xdr:rowOff>61189</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7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31281</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3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84604</xdr:rowOff>
    </xdr:from>
    <xdr:to>
      <xdr:col>55</xdr:col>
      <xdr:colOff>88900</xdr:colOff>
      <xdr:row>50</xdr:row>
      <xdr:rowOff>84604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57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122196</xdr:rowOff>
    </xdr:from>
    <xdr:to>
      <xdr:col>55</xdr:col>
      <xdr:colOff>0</xdr:colOff>
      <xdr:row>58</xdr:row>
      <xdr:rowOff>162913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10066296"/>
          <a:ext cx="838200" cy="4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74303</xdr:rowOff>
    </xdr:from>
    <xdr:ext cx="599010"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675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51426</xdr:rowOff>
    </xdr:from>
    <xdr:to>
      <xdr:col>55</xdr:col>
      <xdr:colOff>50800</xdr:colOff>
      <xdr:row>57</xdr:row>
      <xdr:rowOff>153026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82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162501</xdr:rowOff>
    </xdr:from>
    <xdr:to>
      <xdr:col>50</xdr:col>
      <xdr:colOff>114300</xdr:colOff>
      <xdr:row>58</xdr:row>
      <xdr:rowOff>162913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10106601"/>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92695</xdr:rowOff>
    </xdr:from>
    <xdr:to>
      <xdr:col>50</xdr:col>
      <xdr:colOff>165100</xdr:colOff>
      <xdr:row>58</xdr:row>
      <xdr:rowOff>22845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6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39372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6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135327</xdr:rowOff>
    </xdr:from>
    <xdr:to>
      <xdr:col>45</xdr:col>
      <xdr:colOff>177800</xdr:colOff>
      <xdr:row>58</xdr:row>
      <xdr:rowOff>162501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7861300" y="9736527"/>
          <a:ext cx="889000" cy="37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71729</xdr:rowOff>
    </xdr:from>
    <xdr:to>
      <xdr:col>46</xdr:col>
      <xdr:colOff>38100</xdr:colOff>
      <xdr:row>58</xdr:row>
      <xdr:rowOff>1879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84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18406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6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135327</xdr:rowOff>
    </xdr:from>
    <xdr:to>
      <xdr:col>41</xdr:col>
      <xdr:colOff>50800</xdr:colOff>
      <xdr:row>56</xdr:row>
      <xdr:rowOff>153915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6972300" y="9736527"/>
          <a:ext cx="889000" cy="1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8126</xdr:rowOff>
    </xdr:from>
    <xdr:to>
      <xdr:col>41</xdr:col>
      <xdr:colOff>101600</xdr:colOff>
      <xdr:row>57</xdr:row>
      <xdr:rowOff>109726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78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100853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61795" y="9873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53336</xdr:rowOff>
    </xdr:from>
    <xdr:to>
      <xdr:col>36</xdr:col>
      <xdr:colOff>165100</xdr:colOff>
      <xdr:row>57</xdr:row>
      <xdr:rowOff>154936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146063</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672795" y="991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71396</xdr:rowOff>
    </xdr:from>
    <xdr:to>
      <xdr:col>55</xdr:col>
      <xdr:colOff>50800</xdr:colOff>
      <xdr:row>59</xdr:row>
      <xdr:rowOff>1546</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1001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157773</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9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112113</xdr:rowOff>
    </xdr:from>
    <xdr:to>
      <xdr:col>50</xdr:col>
      <xdr:colOff>165100</xdr:colOff>
      <xdr:row>59</xdr:row>
      <xdr:rowOff>42263</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5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33390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14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111701</xdr:rowOff>
    </xdr:from>
    <xdr:to>
      <xdr:col>46</xdr:col>
      <xdr:colOff>38100</xdr:colOff>
      <xdr:row>59</xdr:row>
      <xdr:rowOff>41851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1005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32978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14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84527</xdr:rowOff>
    </xdr:from>
    <xdr:to>
      <xdr:col>41</xdr:col>
      <xdr:colOff>101600</xdr:colOff>
      <xdr:row>57</xdr:row>
      <xdr:rowOff>14677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68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31204</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61795" y="9460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103115</xdr:rowOff>
    </xdr:from>
    <xdr:to>
      <xdr:col>36</xdr:col>
      <xdr:colOff>165100</xdr:colOff>
      <xdr:row>57</xdr:row>
      <xdr:rowOff>33265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70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49792</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672795" y="9479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97637</xdr:rowOff>
    </xdr:from>
    <xdr:to>
      <xdr:col>54</xdr:col>
      <xdr:colOff>189865</xdr:colOff>
      <xdr:row>79</xdr:row>
      <xdr:rowOff>98879</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99137"/>
          <a:ext cx="1270" cy="1544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44314</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97637</xdr:rowOff>
    </xdr:from>
    <xdr:to>
      <xdr:col>55</xdr:col>
      <xdr:colOff>88900</xdr:colOff>
      <xdr:row>70</xdr:row>
      <xdr:rowOff>97637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9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152381</xdr:rowOff>
    </xdr:from>
    <xdr:to>
      <xdr:col>55</xdr:col>
      <xdr:colOff>0</xdr:colOff>
      <xdr:row>79</xdr:row>
      <xdr:rowOff>11401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25481"/>
          <a:ext cx="838200" cy="3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143259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7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120382</xdr:rowOff>
    </xdr:from>
    <xdr:to>
      <xdr:col>55</xdr:col>
      <xdr:colOff>50800</xdr:colOff>
      <xdr:row>78</xdr:row>
      <xdr:rowOff>50532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2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166881</xdr:rowOff>
    </xdr:from>
    <xdr:to>
      <xdr:col>50</xdr:col>
      <xdr:colOff>114300</xdr:colOff>
      <xdr:row>79</xdr:row>
      <xdr:rowOff>11401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539981"/>
          <a:ext cx="889000" cy="1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107265</xdr:rowOff>
    </xdr:from>
    <xdr:to>
      <xdr:col>50</xdr:col>
      <xdr:colOff>165100</xdr:colOff>
      <xdr:row>78</xdr:row>
      <xdr:rowOff>37415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0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53942</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93762</xdr:rowOff>
    </xdr:from>
    <xdr:to>
      <xdr:col>45</xdr:col>
      <xdr:colOff>177800</xdr:colOff>
      <xdr:row>78</xdr:row>
      <xdr:rowOff>166881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2266712"/>
          <a:ext cx="889000" cy="127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27690</xdr:rowOff>
    </xdr:from>
    <xdr:to>
      <xdr:col>46</xdr:col>
      <xdr:colOff>38100</xdr:colOff>
      <xdr:row>77</xdr:row>
      <xdr:rowOff>129290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145817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00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93762</xdr:rowOff>
    </xdr:from>
    <xdr:to>
      <xdr:col>41</xdr:col>
      <xdr:colOff>50800</xdr:colOff>
      <xdr:row>72</xdr:row>
      <xdr:rowOff>95395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2266712"/>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74008</xdr:rowOff>
    </xdr:from>
    <xdr:to>
      <xdr:col>41</xdr:col>
      <xdr:colOff>101600</xdr:colOff>
      <xdr:row>77</xdr:row>
      <xdr:rowOff>4158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166735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19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152495</xdr:rowOff>
    </xdr:from>
    <xdr:to>
      <xdr:col>36</xdr:col>
      <xdr:colOff>165100</xdr:colOff>
      <xdr:row>77</xdr:row>
      <xdr:rowOff>82645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73772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7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101581</xdr:rowOff>
    </xdr:from>
    <xdr:to>
      <xdr:col>55</xdr:col>
      <xdr:colOff>50800</xdr:colOff>
      <xdr:row>79</xdr:row>
      <xdr:rowOff>31731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7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16508</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8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132051</xdr:rowOff>
    </xdr:from>
    <xdr:to>
      <xdr:col>50</xdr:col>
      <xdr:colOff>165100</xdr:colOff>
      <xdr:row>79</xdr:row>
      <xdr:rowOff>62201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0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53328</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59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116081</xdr:rowOff>
    </xdr:from>
    <xdr:to>
      <xdr:col>46</xdr:col>
      <xdr:colOff>38100</xdr:colOff>
      <xdr:row>79</xdr:row>
      <xdr:rowOff>46231</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8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37358</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8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42962</xdr:rowOff>
    </xdr:from>
    <xdr:to>
      <xdr:col>41</xdr:col>
      <xdr:colOff>101600</xdr:colOff>
      <xdr:row>71</xdr:row>
      <xdr:rowOff>144562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21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69</xdr:row>
      <xdr:rowOff>161089</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61795" y="11991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44595</xdr:rowOff>
    </xdr:from>
    <xdr:to>
      <xdr:col>36</xdr:col>
      <xdr:colOff>165100</xdr:colOff>
      <xdr:row>72</xdr:row>
      <xdr:rowOff>146195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38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162722</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72795" y="1216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29899</xdr:rowOff>
    </xdr:from>
    <xdr:to>
      <xdr:col>54</xdr:col>
      <xdr:colOff>189865</xdr:colOff>
      <xdr:row>98</xdr:row>
      <xdr:rowOff>106197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60399"/>
          <a:ext cx="1270" cy="1447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110024</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1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106197</xdr:rowOff>
    </xdr:from>
    <xdr:to>
      <xdr:col>55</xdr:col>
      <xdr:colOff>88900</xdr:colOff>
      <xdr:row>98</xdr:row>
      <xdr:rowOff>106197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148026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29899</xdr:rowOff>
    </xdr:from>
    <xdr:to>
      <xdr:col>55</xdr:col>
      <xdr:colOff>88900</xdr:colOff>
      <xdr:row>90</xdr:row>
      <xdr:rowOff>29899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60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3597</xdr:rowOff>
    </xdr:from>
    <xdr:to>
      <xdr:col>55</xdr:col>
      <xdr:colOff>0</xdr:colOff>
      <xdr:row>98</xdr:row>
      <xdr:rowOff>118833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805697"/>
          <a:ext cx="838200" cy="11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137037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24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114160</xdr:rowOff>
    </xdr:from>
    <xdr:to>
      <xdr:col>55</xdr:col>
      <xdr:colOff>50800</xdr:colOff>
      <xdr:row>97</xdr:row>
      <xdr:rowOff>44310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81851</xdr:rowOff>
    </xdr:from>
    <xdr:to>
      <xdr:col>50</xdr:col>
      <xdr:colOff>114300</xdr:colOff>
      <xdr:row>98</xdr:row>
      <xdr:rowOff>118833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883951"/>
          <a:ext cx="889000" cy="3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10024</xdr:rowOff>
    </xdr:from>
    <xdr:to>
      <xdr:col>50</xdr:col>
      <xdr:colOff>165100</xdr:colOff>
      <xdr:row>97</xdr:row>
      <xdr:rowOff>111624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128151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1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75499</xdr:rowOff>
    </xdr:from>
    <xdr:to>
      <xdr:col>45</xdr:col>
      <xdr:colOff>177800</xdr:colOff>
      <xdr:row>98</xdr:row>
      <xdr:rowOff>81851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77599"/>
          <a:ext cx="889000" cy="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11432</xdr:rowOff>
    </xdr:from>
    <xdr:to>
      <xdr:col>46</xdr:col>
      <xdr:colOff>38100</xdr:colOff>
      <xdr:row>97</xdr:row>
      <xdr:rowOff>113032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46696</xdr:rowOff>
    </xdr:from>
    <xdr:to>
      <xdr:col>41</xdr:col>
      <xdr:colOff>50800</xdr:colOff>
      <xdr:row>98</xdr:row>
      <xdr:rowOff>75499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848796"/>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148893</xdr:rowOff>
    </xdr:from>
    <xdr:to>
      <xdr:col>41</xdr:col>
      <xdr:colOff>101600</xdr:colOff>
      <xdr:row>97</xdr:row>
      <xdr:rowOff>79043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95570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7386</xdr:rowOff>
    </xdr:from>
    <xdr:to>
      <xdr:col>36</xdr:col>
      <xdr:colOff>165100</xdr:colOff>
      <xdr:row>97</xdr:row>
      <xdr:rowOff>108986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125513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124247</xdr:rowOff>
    </xdr:from>
    <xdr:to>
      <xdr:col>55</xdr:col>
      <xdr:colOff>50800</xdr:colOff>
      <xdr:row>98</xdr:row>
      <xdr:rowOff>54397</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5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39174</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69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68033</xdr:rowOff>
    </xdr:from>
    <xdr:to>
      <xdr:col>50</xdr:col>
      <xdr:colOff>165100</xdr:colOff>
      <xdr:row>98</xdr:row>
      <xdr:rowOff>169633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7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160760</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96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31051</xdr:rowOff>
    </xdr:from>
    <xdr:to>
      <xdr:col>46</xdr:col>
      <xdr:colOff>38100</xdr:colOff>
      <xdr:row>98</xdr:row>
      <xdr:rowOff>132651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3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123778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92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24699</xdr:rowOff>
    </xdr:from>
    <xdr:to>
      <xdr:col>41</xdr:col>
      <xdr:colOff>101600</xdr:colOff>
      <xdr:row>98</xdr:row>
      <xdr:rowOff>126299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117426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91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167346</xdr:rowOff>
    </xdr:from>
    <xdr:to>
      <xdr:col>36</xdr:col>
      <xdr:colOff>165100</xdr:colOff>
      <xdr:row>98</xdr:row>
      <xdr:rowOff>97496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7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88623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9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116306</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774156"/>
          <a:ext cx="1269" cy="95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32</xdr:row>
      <xdr:rowOff>62983</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54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116306</xdr:rowOff>
    </xdr:from>
    <xdr:to>
      <xdr:col>86</xdr:col>
      <xdr:colOff>25400</xdr:colOff>
      <xdr:row>33</xdr:row>
      <xdr:rowOff>116306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77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148844</xdr:rowOff>
    </xdr:from>
    <xdr:to>
      <xdr:col>85</xdr:col>
      <xdr:colOff>127000</xdr:colOff>
      <xdr:row>38</xdr:row>
      <xdr:rowOff>14180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5463794"/>
          <a:ext cx="838200" cy="106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56297</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71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77870</xdr:rowOff>
    </xdr:from>
    <xdr:to>
      <xdr:col>85</xdr:col>
      <xdr:colOff>177800</xdr:colOff>
      <xdr:row>39</xdr:row>
      <xdr:rowOff>8020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59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148844</xdr:rowOff>
    </xdr:from>
    <xdr:to>
      <xdr:col>81</xdr:col>
      <xdr:colOff>50800</xdr:colOff>
      <xdr:row>38</xdr:row>
      <xdr:rowOff>148577</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592300" y="5463794"/>
          <a:ext cx="889000" cy="119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34684</xdr:rowOff>
    </xdr:from>
    <xdr:to>
      <xdr:col>81</xdr:col>
      <xdr:colOff>101600</xdr:colOff>
      <xdr:row>38</xdr:row>
      <xdr:rowOff>136284</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549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127411</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6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91561</xdr:rowOff>
    </xdr:from>
    <xdr:to>
      <xdr:col>76</xdr:col>
      <xdr:colOff>114300</xdr:colOff>
      <xdr:row>38</xdr:row>
      <xdr:rowOff>148577</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5749411"/>
          <a:ext cx="889000" cy="91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33427</xdr:rowOff>
    </xdr:from>
    <xdr:to>
      <xdr:col>76</xdr:col>
      <xdr:colOff>165100</xdr:colOff>
      <xdr:row>38</xdr:row>
      <xdr:rowOff>135027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151553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32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91561</xdr:rowOff>
    </xdr:from>
    <xdr:to>
      <xdr:col>71</xdr:col>
      <xdr:colOff>177800</xdr:colOff>
      <xdr:row>34</xdr:row>
      <xdr:rowOff>87008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5749411"/>
          <a:ext cx="889000" cy="16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65125</xdr:rowOff>
    </xdr:from>
    <xdr:to>
      <xdr:col>72</xdr:col>
      <xdr:colOff>38100</xdr:colOff>
      <xdr:row>38</xdr:row>
      <xdr:rowOff>166725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157852</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6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40589</xdr:rowOff>
    </xdr:from>
    <xdr:to>
      <xdr:col>67</xdr:col>
      <xdr:colOff>101600</xdr:colOff>
      <xdr:row>38</xdr:row>
      <xdr:rowOff>142189</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5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133316</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64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134829</xdr:rowOff>
    </xdr:from>
    <xdr:to>
      <xdr:col>85</xdr:col>
      <xdr:colOff>177800</xdr:colOff>
      <xdr:row>38</xdr:row>
      <xdr:rowOff>64979</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47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157706</xdr:rowOff>
    </xdr:from>
    <xdr:ext cx="534377"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32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98044</xdr:rowOff>
    </xdr:from>
    <xdr:to>
      <xdr:col>81</xdr:col>
      <xdr:colOff>101600</xdr:colOff>
      <xdr:row>32</xdr:row>
      <xdr:rowOff>28194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54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44721</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14111" y="518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97777</xdr:rowOff>
    </xdr:from>
    <xdr:to>
      <xdr:col>76</xdr:col>
      <xdr:colOff>165100</xdr:colOff>
      <xdr:row>39</xdr:row>
      <xdr:rowOff>27927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1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19054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705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40761</xdr:rowOff>
    </xdr:from>
    <xdr:to>
      <xdr:col>72</xdr:col>
      <xdr:colOff>38100</xdr:colOff>
      <xdr:row>33</xdr:row>
      <xdr:rowOff>142361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569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158888</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36111" y="54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36208</xdr:rowOff>
    </xdr:from>
    <xdr:to>
      <xdr:col>67</xdr:col>
      <xdr:colOff>101600</xdr:colOff>
      <xdr:row>34</xdr:row>
      <xdr:rowOff>137808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58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154335</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47111" y="564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102415</xdr:rowOff>
    </xdr:from>
    <xdr:to>
      <xdr:col>85</xdr:col>
      <xdr:colOff>126364</xdr:colOff>
      <xdr:row>77</xdr:row>
      <xdr:rowOff>137522</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103915"/>
          <a:ext cx="1269" cy="123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141349</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137522</xdr:rowOff>
    </xdr:from>
    <xdr:to>
      <xdr:col>86</xdr:col>
      <xdr:colOff>25400</xdr:colOff>
      <xdr:row>77</xdr:row>
      <xdr:rowOff>137522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3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49092</xdr:rowOff>
    </xdr:from>
    <xdr:ext cx="599010"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102415</xdr:rowOff>
    </xdr:from>
    <xdr:to>
      <xdr:col>86</xdr:col>
      <xdr:colOff>25400</xdr:colOff>
      <xdr:row>70</xdr:row>
      <xdr:rowOff>102415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10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136609</xdr:rowOff>
    </xdr:from>
    <xdr:to>
      <xdr:col>85</xdr:col>
      <xdr:colOff>127000</xdr:colOff>
      <xdr:row>76</xdr:row>
      <xdr:rowOff>139568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3166809"/>
          <a:ext cx="838200" cy="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143146</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830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120269</xdr:rowOff>
    </xdr:from>
    <xdr:to>
      <xdr:col>85</xdr:col>
      <xdr:colOff>177800</xdr:colOff>
      <xdr:row>76</xdr:row>
      <xdr:rowOff>50419</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7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139568</xdr:rowOff>
    </xdr:from>
    <xdr:to>
      <xdr:col>81</xdr:col>
      <xdr:colOff>50800</xdr:colOff>
      <xdr:row>76</xdr:row>
      <xdr:rowOff>153964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169768"/>
          <a:ext cx="889000" cy="1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128219</xdr:rowOff>
    </xdr:from>
    <xdr:to>
      <xdr:col>81</xdr:col>
      <xdr:colOff>101600</xdr:colOff>
      <xdr:row>76</xdr:row>
      <xdr:rowOff>58369</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9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74896</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76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153964</xdr:rowOff>
    </xdr:from>
    <xdr:to>
      <xdr:col>76</xdr:col>
      <xdr:colOff>114300</xdr:colOff>
      <xdr:row>76</xdr:row>
      <xdr:rowOff>156296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184164"/>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147188</xdr:rowOff>
    </xdr:from>
    <xdr:to>
      <xdr:col>76</xdr:col>
      <xdr:colOff>165100</xdr:colOff>
      <xdr:row>76</xdr:row>
      <xdr:rowOff>77338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00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93864</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7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152033</xdr:rowOff>
    </xdr:from>
    <xdr:to>
      <xdr:col>71</xdr:col>
      <xdr:colOff>177800</xdr:colOff>
      <xdr:row>76</xdr:row>
      <xdr:rowOff>156296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182233"/>
          <a:ext cx="889000" cy="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158057</xdr:rowOff>
    </xdr:from>
    <xdr:to>
      <xdr:col>72</xdr:col>
      <xdr:colOff>38100</xdr:colOff>
      <xdr:row>76</xdr:row>
      <xdr:rowOff>88207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01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104734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7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8576</xdr:rowOff>
    </xdr:from>
    <xdr:to>
      <xdr:col>67</xdr:col>
      <xdr:colOff>101600</xdr:colOff>
      <xdr:row>76</xdr:row>
      <xdr:rowOff>110176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03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126702</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81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85809</xdr:rowOff>
    </xdr:from>
    <xdr:to>
      <xdr:col>85</xdr:col>
      <xdr:colOff>177800</xdr:colOff>
      <xdr:row>77</xdr:row>
      <xdr:rowOff>15959</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11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64236</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0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88768</xdr:rowOff>
    </xdr:from>
    <xdr:to>
      <xdr:col>81</xdr:col>
      <xdr:colOff>101600</xdr:colOff>
      <xdr:row>77</xdr:row>
      <xdr:rowOff>18918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11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10045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21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103164</xdr:rowOff>
    </xdr:from>
    <xdr:to>
      <xdr:col>76</xdr:col>
      <xdr:colOff>165100</xdr:colOff>
      <xdr:row>77</xdr:row>
      <xdr:rowOff>33314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3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24441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2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105496</xdr:rowOff>
    </xdr:from>
    <xdr:to>
      <xdr:col>72</xdr:col>
      <xdr:colOff>38100</xdr:colOff>
      <xdr:row>77</xdr:row>
      <xdr:rowOff>35646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3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26773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22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101233</xdr:rowOff>
    </xdr:from>
    <xdr:to>
      <xdr:col>67</xdr:col>
      <xdr:colOff>101600</xdr:colOff>
      <xdr:row>77</xdr:row>
      <xdr:rowOff>31383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22510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2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143011</xdr:rowOff>
    </xdr:from>
    <xdr:to>
      <xdr:col>85</xdr:col>
      <xdr:colOff>126364</xdr:colOff>
      <xdr:row>99</xdr:row>
      <xdr:rowOff>39551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744961"/>
          <a:ext cx="1269" cy="126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1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89688</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52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143011</xdr:rowOff>
    </xdr:from>
    <xdr:to>
      <xdr:col>86</xdr:col>
      <xdr:colOff>25400</xdr:colOff>
      <xdr:row>91</xdr:row>
      <xdr:rowOff>143011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74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159238</xdr:rowOff>
    </xdr:from>
    <xdr:to>
      <xdr:col>85</xdr:col>
      <xdr:colOff>127000</xdr:colOff>
      <xdr:row>99</xdr:row>
      <xdr:rowOff>10065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961338"/>
          <a:ext cx="838200" cy="2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31515</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62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8638</xdr:rowOff>
    </xdr:from>
    <xdr:to>
      <xdr:col>85</xdr:col>
      <xdr:colOff>177800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82317</xdr:rowOff>
    </xdr:from>
    <xdr:to>
      <xdr:col>81</xdr:col>
      <xdr:colOff>50800</xdr:colOff>
      <xdr:row>98</xdr:row>
      <xdr:rowOff>159238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884417"/>
          <a:ext cx="889000" cy="7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4607</xdr:rowOff>
    </xdr:from>
    <xdr:to>
      <xdr:col>81</xdr:col>
      <xdr:colOff>101600</xdr:colOff>
      <xdr:row>98</xdr:row>
      <xdr:rowOff>106207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122734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82317</xdr:rowOff>
    </xdr:from>
    <xdr:to>
      <xdr:col>76</xdr:col>
      <xdr:colOff>114300</xdr:colOff>
      <xdr:row>98</xdr:row>
      <xdr:rowOff>145738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884417"/>
          <a:ext cx="889000" cy="6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160860</xdr:rowOff>
    </xdr:from>
    <xdr:to>
      <xdr:col>76</xdr:col>
      <xdr:colOff>165100</xdr:colOff>
      <xdr:row>98</xdr:row>
      <xdr:rowOff>91010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107537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107852</xdr:rowOff>
    </xdr:from>
    <xdr:to>
      <xdr:col>71</xdr:col>
      <xdr:colOff>177800</xdr:colOff>
      <xdr:row>98</xdr:row>
      <xdr:rowOff>145738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738502"/>
          <a:ext cx="889000" cy="20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60947</xdr:rowOff>
    </xdr:from>
    <xdr:to>
      <xdr:col>72</xdr:col>
      <xdr:colOff>38100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67233</xdr:rowOff>
    </xdr:from>
    <xdr:to>
      <xdr:col>67</xdr:col>
      <xdr:colOff>101600</xdr:colOff>
      <xdr:row>98</xdr:row>
      <xdr:rowOff>168833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69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159960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6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130715</xdr:rowOff>
    </xdr:from>
    <xdr:to>
      <xdr:col>85</xdr:col>
      <xdr:colOff>177800</xdr:colOff>
      <xdr:row>99</xdr:row>
      <xdr:rowOff>60865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9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45642</xdr:rowOff>
    </xdr:from>
    <xdr:ext cx="469744"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8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108438</xdr:rowOff>
    </xdr:from>
    <xdr:to>
      <xdr:col>81</xdr:col>
      <xdr:colOff>101600</xdr:colOff>
      <xdr:row>99</xdr:row>
      <xdr:rowOff>38588</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1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29715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70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31517</xdr:rowOff>
    </xdr:from>
    <xdr:to>
      <xdr:col>76</xdr:col>
      <xdr:colOff>165100</xdr:colOff>
      <xdr:row>98</xdr:row>
      <xdr:rowOff>133117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83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124244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92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94938</xdr:rowOff>
    </xdr:from>
    <xdr:to>
      <xdr:col>72</xdr:col>
      <xdr:colOff>38100</xdr:colOff>
      <xdr:row>99</xdr:row>
      <xdr:rowOff>25088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9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16215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8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57052</xdr:rowOff>
    </xdr:from>
    <xdr:to>
      <xdr:col>67</xdr:col>
      <xdr:colOff>101600</xdr:colOff>
      <xdr:row>97</xdr:row>
      <xdr:rowOff>158652</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68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3729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6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86116</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229616"/>
          <a:ext cx="1269" cy="1425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32793</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0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86116</xdr:rowOff>
    </xdr:from>
    <xdr:to>
      <xdr:col>116</xdr:col>
      <xdr:colOff>152400</xdr:colOff>
      <xdr:row>30</xdr:row>
      <xdr:rowOff>86116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22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111777</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283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88900</xdr:rowOff>
    </xdr:from>
    <xdr:to>
      <xdr:col>116</xdr:col>
      <xdr:colOff>114300</xdr:colOff>
      <xdr:row>38</xdr:row>
      <xdr:rowOff>19050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105725</xdr:rowOff>
    </xdr:from>
    <xdr:to>
      <xdr:col>112</xdr:col>
      <xdr:colOff>38100</xdr:colOff>
      <xdr:row>38</xdr:row>
      <xdr:rowOff>35875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4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52402</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22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82408</xdr:rowOff>
    </xdr:from>
    <xdr:to>
      <xdr:col>107</xdr:col>
      <xdr:colOff>101600</xdr:colOff>
      <xdr:row>38</xdr:row>
      <xdr:rowOff>12557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4260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29085</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2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63754</xdr:rowOff>
    </xdr:from>
    <xdr:to>
      <xdr:col>102</xdr:col>
      <xdr:colOff>165100</xdr:colOff>
      <xdr:row>37</xdr:row>
      <xdr:rowOff>165354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10431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18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51135</xdr:rowOff>
    </xdr:from>
    <xdr:to>
      <xdr:col>98</xdr:col>
      <xdr:colOff>38100</xdr:colOff>
      <xdr:row>37</xdr:row>
      <xdr:rowOff>152735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39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169262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17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146215</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547265"/>
          <a:ext cx="1269" cy="161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92892</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3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146215</xdr:rowOff>
    </xdr:from>
    <xdr:to>
      <xdr:col>116</xdr:col>
      <xdr:colOff>152400</xdr:colOff>
      <xdr:row>49</xdr:row>
      <xdr:rowOff>146215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5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165684</xdr:rowOff>
    </xdr:from>
    <xdr:to>
      <xdr:col>116</xdr:col>
      <xdr:colOff>63500</xdr:colOff>
      <xdr:row>57</xdr:row>
      <xdr:rowOff>168961</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9938334"/>
          <a:ext cx="8382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49496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993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71069</xdr:rowOff>
    </xdr:from>
    <xdr:to>
      <xdr:col>116</xdr:col>
      <xdr:colOff>114300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165684</xdr:rowOff>
    </xdr:from>
    <xdr:to>
      <xdr:col>111</xdr:col>
      <xdr:colOff>177800</xdr:colOff>
      <xdr:row>58</xdr:row>
      <xdr:rowOff>4255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0434300" y="9938334"/>
          <a:ext cx="889000" cy="1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55638</xdr:rowOff>
    </xdr:from>
    <xdr:to>
      <xdr:col>112</xdr:col>
      <xdr:colOff>38100</xdr:colOff>
      <xdr:row>58</xdr:row>
      <xdr:rowOff>157238</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148365</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4255</xdr:rowOff>
    </xdr:from>
    <xdr:to>
      <xdr:col>107</xdr:col>
      <xdr:colOff>50800</xdr:colOff>
      <xdr:row>58</xdr:row>
      <xdr:rowOff>6998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994835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55829</xdr:rowOff>
    </xdr:from>
    <xdr:to>
      <xdr:col>107</xdr:col>
      <xdr:colOff>101600</xdr:colOff>
      <xdr:row>58</xdr:row>
      <xdr:rowOff>157429</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148556</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6998</xdr:rowOff>
    </xdr:from>
    <xdr:to>
      <xdr:col>102</xdr:col>
      <xdr:colOff>114300</xdr:colOff>
      <xdr:row>58</xdr:row>
      <xdr:rowOff>10275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8656300" y="9951098"/>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58420</xdr:rowOff>
    </xdr:from>
    <xdr:to>
      <xdr:col>102</xdr:col>
      <xdr:colOff>165100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151147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168063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1011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118161</xdr:rowOff>
    </xdr:from>
    <xdr:to>
      <xdr:col>116</xdr:col>
      <xdr:colOff>114300</xdr:colOff>
      <xdr:row>58</xdr:row>
      <xdr:rowOff>48311</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89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141038</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74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114884</xdr:rowOff>
    </xdr:from>
    <xdr:to>
      <xdr:col>112</xdr:col>
      <xdr:colOff>38100</xdr:colOff>
      <xdr:row>58</xdr:row>
      <xdr:rowOff>45034</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88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61561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66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124905</xdr:rowOff>
    </xdr:from>
    <xdr:to>
      <xdr:col>107</xdr:col>
      <xdr:colOff>101600</xdr:colOff>
      <xdr:row>58</xdr:row>
      <xdr:rowOff>55055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89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71582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7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127648</xdr:rowOff>
    </xdr:from>
    <xdr:to>
      <xdr:col>102</xdr:col>
      <xdr:colOff>165100</xdr:colOff>
      <xdr:row>58</xdr:row>
      <xdr:rowOff>57798</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90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74325</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7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130925</xdr:rowOff>
    </xdr:from>
    <xdr:to>
      <xdr:col>98</xdr:col>
      <xdr:colOff>38100</xdr:colOff>
      <xdr:row>58</xdr:row>
      <xdr:rowOff>61075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90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77602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7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79317</xdr:rowOff>
    </xdr:from>
    <xdr:to>
      <xdr:col>116</xdr:col>
      <xdr:colOff>62864</xdr:colOff>
      <xdr:row>79</xdr:row>
      <xdr:rowOff>66429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80817"/>
          <a:ext cx="1269" cy="1530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70256</xdr:rowOff>
    </xdr:from>
    <xdr:ext cx="469744"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66429</xdr:rowOff>
    </xdr:from>
    <xdr:to>
      <xdr:col>116</xdr:col>
      <xdr:colOff>152400</xdr:colOff>
      <xdr:row>79</xdr:row>
      <xdr:rowOff>66429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1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25994</xdr:rowOff>
    </xdr:from>
    <xdr:ext cx="599010"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5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79317</xdr:rowOff>
    </xdr:from>
    <xdr:to>
      <xdr:col>116</xdr:col>
      <xdr:colOff>152400</xdr:colOff>
      <xdr:row>70</xdr:row>
      <xdr:rowOff>79317</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80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13088</xdr:rowOff>
    </xdr:from>
    <xdr:to>
      <xdr:col>116</xdr:col>
      <xdr:colOff>63500</xdr:colOff>
      <xdr:row>76</xdr:row>
      <xdr:rowOff>14329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2700388"/>
          <a:ext cx="838200" cy="34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115054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802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92177</xdr:rowOff>
    </xdr:from>
    <xdr:to>
      <xdr:col>116</xdr:col>
      <xdr:colOff>114300</xdr:colOff>
      <xdr:row>76</xdr:row>
      <xdr:rowOff>22327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13088</xdr:rowOff>
    </xdr:from>
    <xdr:to>
      <xdr:col>111</xdr:col>
      <xdr:colOff>177800</xdr:colOff>
      <xdr:row>74</xdr:row>
      <xdr:rowOff>69335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700388"/>
          <a:ext cx="889000" cy="5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69360</xdr:rowOff>
    </xdr:from>
    <xdr:to>
      <xdr:col>112</xdr:col>
      <xdr:colOff>38100</xdr:colOff>
      <xdr:row>75</xdr:row>
      <xdr:rowOff>170960</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162087</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30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9899</xdr:rowOff>
    </xdr:from>
    <xdr:to>
      <xdr:col>107</xdr:col>
      <xdr:colOff>50800</xdr:colOff>
      <xdr:row>74</xdr:row>
      <xdr:rowOff>69335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9545300" y="12182849"/>
          <a:ext cx="889000" cy="57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76381</xdr:rowOff>
    </xdr:from>
    <xdr:to>
      <xdr:col>107</xdr:col>
      <xdr:colOff>101600</xdr:colOff>
      <xdr:row>76</xdr:row>
      <xdr:rowOff>6531</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169108</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30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9899</xdr:rowOff>
    </xdr:from>
    <xdr:to>
      <xdr:col>102</xdr:col>
      <xdr:colOff>114300</xdr:colOff>
      <xdr:row>71</xdr:row>
      <xdr:rowOff>41718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182849"/>
          <a:ext cx="889000" cy="3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73910</xdr:rowOff>
    </xdr:from>
    <xdr:to>
      <xdr:col>102</xdr:col>
      <xdr:colOff>165100</xdr:colOff>
      <xdr:row>76</xdr:row>
      <xdr:rowOff>4060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166637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302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103639</xdr:rowOff>
    </xdr:from>
    <xdr:to>
      <xdr:col>98</xdr:col>
      <xdr:colOff>38100</xdr:colOff>
      <xdr:row>76</xdr:row>
      <xdr:rowOff>33790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24916</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305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134979</xdr:rowOff>
    </xdr:from>
    <xdr:to>
      <xdr:col>116</xdr:col>
      <xdr:colOff>114300</xdr:colOff>
      <xdr:row>76</xdr:row>
      <xdr:rowOff>65129</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99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113406</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97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133738</xdr:rowOff>
    </xdr:from>
    <xdr:to>
      <xdr:col>112</xdr:col>
      <xdr:colOff>38100</xdr:colOff>
      <xdr:row>74</xdr:row>
      <xdr:rowOff>63888</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64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80415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42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18535</xdr:rowOff>
    </xdr:from>
    <xdr:to>
      <xdr:col>107</xdr:col>
      <xdr:colOff>101600</xdr:colOff>
      <xdr:row>74</xdr:row>
      <xdr:rowOff>120135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70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136662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48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130549</xdr:rowOff>
    </xdr:from>
    <xdr:to>
      <xdr:col>102</xdr:col>
      <xdr:colOff>165100</xdr:colOff>
      <xdr:row>71</xdr:row>
      <xdr:rowOff>60699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13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77226</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1907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162368</xdr:rowOff>
    </xdr:from>
    <xdr:to>
      <xdr:col>98</xdr:col>
      <xdr:colOff>38100</xdr:colOff>
      <xdr:row>71</xdr:row>
      <xdr:rowOff>92518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1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109045</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1939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93,868</a:t>
          </a:r>
          <a:r>
            <a:rPr kumimoji="1" lang="ja-JP" altLang="en-US" sz="1300">
              <a:latin typeface="ＭＳ Ｐゴシック" panose="020B0600070205080204" pitchFamily="50" charset="-128"/>
              <a:ea typeface="ＭＳ Ｐゴシック" panose="020B0600070205080204" pitchFamily="50" charset="-128"/>
            </a:rPr>
            <a:t>円となっており、前年度より</a:t>
          </a:r>
          <a:r>
            <a:rPr kumimoji="1" lang="en-US" altLang="ja-JP" sz="1300">
              <a:latin typeface="ＭＳ Ｐゴシック" panose="020B0600070205080204" pitchFamily="50" charset="-128"/>
              <a:ea typeface="ＭＳ Ｐゴシック" panose="020B0600070205080204" pitchFamily="50" charset="-128"/>
            </a:rPr>
            <a:t>1,369</a:t>
          </a:r>
          <a:r>
            <a:rPr kumimoji="1" lang="ja-JP" altLang="en-US" sz="1300">
              <a:latin typeface="ＭＳ Ｐゴシック" panose="020B0600070205080204" pitchFamily="50" charset="-128"/>
              <a:ea typeface="ＭＳ Ｐゴシック" panose="020B0600070205080204" pitchFamily="50" charset="-128"/>
            </a:rPr>
            <a:t>円増となったものの、類似団体と比較すると低い水準となっている。ラスパイレス指数が</a:t>
          </a:r>
          <a:r>
            <a:rPr kumimoji="1" lang="en-US" altLang="ja-JP" sz="1300">
              <a:latin typeface="ＭＳ Ｐゴシック" panose="020B0600070205080204" pitchFamily="50" charset="-128"/>
              <a:ea typeface="ＭＳ Ｐゴシック" panose="020B0600070205080204" pitchFamily="50" charset="-128"/>
            </a:rPr>
            <a:t>94.7</a:t>
          </a:r>
          <a:r>
            <a:rPr kumimoji="1" lang="ja-JP" altLang="en-US" sz="1300">
              <a:latin typeface="ＭＳ Ｐゴシック" panose="020B0600070205080204" pitchFamily="50" charset="-128"/>
              <a:ea typeface="ＭＳ Ｐゴシック" panose="020B0600070205080204" pitchFamily="50" charset="-128"/>
            </a:rPr>
            <a:t>％で類似団体平均よりも低いことが要因である。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のうち新規整備、更新整備ともに県平均や類似団体よりも低い水準となっているが、公共施設総合管理計画に基づく、保健福祉センター大規模改修事業等により前年度に比べコストが増加した。現在、企業誘致先と幹線道路を結ぶ道路整備事業を実施していることから、一人当たりのコストは増えてい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災害復旧事業費については前年度より、</a:t>
          </a:r>
          <a:r>
            <a:rPr kumimoji="1" lang="en-US" altLang="ja-JP" sz="1300">
              <a:latin typeface="ＭＳ Ｐゴシック" panose="020B0600070205080204" pitchFamily="50" charset="-128"/>
              <a:ea typeface="ＭＳ Ｐゴシック" panose="020B0600070205080204" pitchFamily="50" charset="-128"/>
            </a:rPr>
            <a:t>55,931</a:t>
          </a:r>
          <a:r>
            <a:rPr kumimoji="1" lang="ja-JP" altLang="en-US" sz="1300">
              <a:latin typeface="ＭＳ Ｐゴシック" panose="020B0600070205080204" pitchFamily="50" charset="-128"/>
              <a:ea typeface="ＭＳ Ｐゴシック" panose="020B0600070205080204" pitchFamily="50" charset="-128"/>
            </a:rPr>
            <a:t>円の減となったが、これは橋梁災害復旧事業の終了によるものである。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繰出金は住民一人当たり</a:t>
          </a:r>
          <a:r>
            <a:rPr kumimoji="1" lang="en-US" altLang="ja-JP" sz="1300">
              <a:latin typeface="ＭＳ Ｐゴシック" panose="020B0600070205080204" pitchFamily="50" charset="-128"/>
              <a:ea typeface="ＭＳ Ｐゴシック" panose="020B0600070205080204" pitchFamily="50" charset="-128"/>
            </a:rPr>
            <a:t>55,017</a:t>
          </a:r>
          <a:r>
            <a:rPr kumimoji="1" lang="ja-JP" altLang="en-US" sz="1300">
              <a:latin typeface="ＭＳ Ｐゴシック" panose="020B0600070205080204" pitchFamily="50" charset="-128"/>
              <a:ea typeface="ＭＳ Ｐゴシック" panose="020B0600070205080204" pitchFamily="50" charset="-128"/>
            </a:rPr>
            <a:t>円で前年度より</a:t>
          </a:r>
          <a:r>
            <a:rPr kumimoji="1" lang="en-US" altLang="ja-JP" sz="1300">
              <a:latin typeface="ＭＳ Ｐゴシック" panose="020B0600070205080204" pitchFamily="50" charset="-128"/>
              <a:ea typeface="ＭＳ Ｐゴシック" panose="020B0600070205080204" pitchFamily="50" charset="-128"/>
            </a:rPr>
            <a:t>31,614</a:t>
          </a:r>
          <a:r>
            <a:rPr kumimoji="1" lang="ja-JP" altLang="en-US" sz="1300">
              <a:latin typeface="ＭＳ Ｐゴシック" panose="020B0600070205080204" pitchFamily="50" charset="-128"/>
              <a:ea typeface="ＭＳ Ｐゴシック" panose="020B0600070205080204" pitchFamily="50" charset="-128"/>
            </a:rPr>
            <a:t>円減となった。これは下水道事業特別会計の法適化によるものである。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震災関連事業が完了したことから、今後は公共施設等総合管理計画に基づき、事業の取捨選択を徹底し、事業費の減少を目指していく必要がある。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13,085
12,992
53.56
7,274,076
7,009,373
207,473
4,159,508
4,903,849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87693</xdr:rowOff>
    </xdr:from>
    <xdr:to>
      <xdr:col>24</xdr:col>
      <xdr:colOff>62865</xdr:colOff>
      <xdr:row>38</xdr:row>
      <xdr:rowOff>95504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2643"/>
          <a:ext cx="1270" cy="120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95504</xdr:rowOff>
    </xdr:from>
    <xdr:to>
      <xdr:col>24</xdr:col>
      <xdr:colOff>152400</xdr:colOff>
      <xdr:row>38</xdr:row>
      <xdr:rowOff>95504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0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34370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7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87693</xdr:rowOff>
    </xdr:from>
    <xdr:to>
      <xdr:col>24</xdr:col>
      <xdr:colOff>152400</xdr:colOff>
      <xdr:row>31</xdr:row>
      <xdr:rowOff>87693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21018</xdr:rowOff>
    </xdr:from>
    <xdr:to>
      <xdr:col>24</xdr:col>
      <xdr:colOff>63500</xdr:colOff>
      <xdr:row>34</xdr:row>
      <xdr:rowOff>83122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50318"/>
          <a:ext cx="838200" cy="6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108856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9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83122</xdr:rowOff>
    </xdr:from>
    <xdr:to>
      <xdr:col>19</xdr:col>
      <xdr:colOff>177800</xdr:colOff>
      <xdr:row>34</xdr:row>
      <xdr:rowOff>119316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12422"/>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144716</xdr:rowOff>
    </xdr:from>
    <xdr:to>
      <xdr:col>20</xdr:col>
      <xdr:colOff>38100</xdr:colOff>
      <xdr:row>36</xdr:row>
      <xdr:rowOff>74866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65993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119316</xdr:rowOff>
    </xdr:from>
    <xdr:to>
      <xdr:col>15</xdr:col>
      <xdr:colOff>50800</xdr:colOff>
      <xdr:row>34</xdr:row>
      <xdr:rowOff>142177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48616"/>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12509</xdr:rowOff>
    </xdr:from>
    <xdr:to>
      <xdr:col>15</xdr:col>
      <xdr:colOff>101600</xdr:colOff>
      <xdr:row>36</xdr:row>
      <xdr:rowOff>114109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105236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89598</xdr:rowOff>
    </xdr:from>
    <xdr:to>
      <xdr:col>10</xdr:col>
      <xdr:colOff>114300</xdr:colOff>
      <xdr:row>34</xdr:row>
      <xdr:rowOff>142177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18898"/>
          <a:ext cx="889000" cy="5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12128</xdr:rowOff>
    </xdr:from>
    <xdr:to>
      <xdr:col>10</xdr:col>
      <xdr:colOff>165100</xdr:colOff>
      <xdr:row>36</xdr:row>
      <xdr:rowOff>113728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104855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81090</xdr:rowOff>
    </xdr:from>
    <xdr:to>
      <xdr:col>6</xdr:col>
      <xdr:colOff>38100</xdr:colOff>
      <xdr:row>36</xdr:row>
      <xdr:rowOff>11240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4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141668</xdr:rowOff>
    </xdr:from>
    <xdr:to>
      <xdr:col>24</xdr:col>
      <xdr:colOff>114300</xdr:colOff>
      <xdr:row>34</xdr:row>
      <xdr:rowOff>71818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9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164545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50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32322</xdr:rowOff>
    </xdr:from>
    <xdr:to>
      <xdr:col>20</xdr:col>
      <xdr:colOff>38100</xdr:colOff>
      <xdr:row>34</xdr:row>
      <xdr:rowOff>133922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6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150449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3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68516</xdr:rowOff>
    </xdr:from>
    <xdr:to>
      <xdr:col>15</xdr:col>
      <xdr:colOff>101600</xdr:colOff>
      <xdr:row>34</xdr:row>
      <xdr:rowOff>170116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15193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7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91377</xdr:rowOff>
    </xdr:from>
    <xdr:to>
      <xdr:col>10</xdr:col>
      <xdr:colOff>165100</xdr:colOff>
      <xdr:row>35</xdr:row>
      <xdr:rowOff>21527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2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38054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9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38798</xdr:rowOff>
    </xdr:from>
    <xdr:to>
      <xdr:col>6</xdr:col>
      <xdr:colOff>38100</xdr:colOff>
      <xdr:row>34</xdr:row>
      <xdr:rowOff>140398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68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156925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43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44376</xdr:rowOff>
    </xdr:from>
    <xdr:to>
      <xdr:col>24</xdr:col>
      <xdr:colOff>62865</xdr:colOff>
      <xdr:row>58</xdr:row>
      <xdr:rowOff>14432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16876"/>
          <a:ext cx="1270" cy="13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18259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14432</xdr:rowOff>
    </xdr:from>
    <xdr:to>
      <xdr:col>24</xdr:col>
      <xdr:colOff>152400</xdr:colOff>
      <xdr:row>58</xdr:row>
      <xdr:rowOff>14432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5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162503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9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44376</xdr:rowOff>
    </xdr:from>
    <xdr:to>
      <xdr:col>24</xdr:col>
      <xdr:colOff>152400</xdr:colOff>
      <xdr:row>50</xdr:row>
      <xdr:rowOff>44376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92928</xdr:rowOff>
    </xdr:from>
    <xdr:to>
      <xdr:col>24</xdr:col>
      <xdr:colOff>63500</xdr:colOff>
      <xdr:row>57</xdr:row>
      <xdr:rowOff>113160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65578"/>
          <a:ext cx="838200" cy="2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131494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61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108617</xdr:rowOff>
    </xdr:from>
    <xdr:to>
      <xdr:col>24</xdr:col>
      <xdr:colOff>114300</xdr:colOff>
      <xdr:row>57</xdr:row>
      <xdr:rowOff>38767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46141</xdr:rowOff>
    </xdr:from>
    <xdr:to>
      <xdr:col>19</xdr:col>
      <xdr:colOff>177800</xdr:colOff>
      <xdr:row>57</xdr:row>
      <xdr:rowOff>113160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47341"/>
          <a:ext cx="889000" cy="23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112485</xdr:rowOff>
    </xdr:from>
    <xdr:to>
      <xdr:col>20</xdr:col>
      <xdr:colOff>38100</xdr:colOff>
      <xdr:row>57</xdr:row>
      <xdr:rowOff>42635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59162</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48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46141</xdr:rowOff>
    </xdr:from>
    <xdr:to>
      <xdr:col>15</xdr:col>
      <xdr:colOff>50800</xdr:colOff>
      <xdr:row>56</xdr:row>
      <xdr:rowOff>49698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47341"/>
          <a:ext cx="889000" cy="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108665</xdr:rowOff>
    </xdr:from>
    <xdr:to>
      <xdr:col>15</xdr:col>
      <xdr:colOff>101600</xdr:colOff>
      <xdr:row>57</xdr:row>
      <xdr:rowOff>38815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0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29942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802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49698</xdr:rowOff>
    </xdr:from>
    <xdr:to>
      <xdr:col>10</xdr:col>
      <xdr:colOff>114300</xdr:colOff>
      <xdr:row>57</xdr:row>
      <xdr:rowOff>606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50898"/>
          <a:ext cx="889000" cy="12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78300</xdr:rowOff>
    </xdr:from>
    <xdr:to>
      <xdr:col>10</xdr:col>
      <xdr:colOff>165100</xdr:colOff>
      <xdr:row>56</xdr:row>
      <xdr:rowOff>8450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24977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149799</xdr:rowOff>
    </xdr:from>
    <xdr:to>
      <xdr:col>6</xdr:col>
      <xdr:colOff>38100</xdr:colOff>
      <xdr:row>57</xdr:row>
      <xdr:rowOff>79949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71076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84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42128</xdr:rowOff>
    </xdr:from>
    <xdr:to>
      <xdr:col>24</xdr:col>
      <xdr:colOff>114300</xdr:colOff>
      <xdr:row>57</xdr:row>
      <xdr:rowOff>143728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1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128505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62360</xdr:rowOff>
    </xdr:from>
    <xdr:to>
      <xdr:col>20</xdr:col>
      <xdr:colOff>38100</xdr:colOff>
      <xdr:row>57</xdr:row>
      <xdr:rowOff>163960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3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155087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2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166791</xdr:rowOff>
    </xdr:from>
    <xdr:to>
      <xdr:col>15</xdr:col>
      <xdr:colOff>101600</xdr:colOff>
      <xdr:row>56</xdr:row>
      <xdr:rowOff>96941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9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113468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371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170348</xdr:rowOff>
    </xdr:from>
    <xdr:to>
      <xdr:col>10</xdr:col>
      <xdr:colOff>165100</xdr:colOff>
      <xdr:row>56</xdr:row>
      <xdr:rowOff>100498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0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91625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92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121256</xdr:rowOff>
    </xdr:from>
    <xdr:to>
      <xdr:col>6</xdr:col>
      <xdr:colOff>38100</xdr:colOff>
      <xdr:row>57</xdr:row>
      <xdr:rowOff>51406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2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67933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497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150691</xdr:rowOff>
    </xdr:from>
    <xdr:to>
      <xdr:col>24</xdr:col>
      <xdr:colOff>62865</xdr:colOff>
      <xdr:row>77</xdr:row>
      <xdr:rowOff>168934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323641"/>
          <a:ext cx="1270" cy="104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7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168934</xdr:rowOff>
    </xdr:from>
    <xdr:to>
      <xdr:col>24</xdr:col>
      <xdr:colOff>152400</xdr:colOff>
      <xdr:row>77</xdr:row>
      <xdr:rowOff>168934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7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97368</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150691</xdr:rowOff>
    </xdr:from>
    <xdr:to>
      <xdr:col>24</xdr:col>
      <xdr:colOff>152400</xdr:colOff>
      <xdr:row>71</xdr:row>
      <xdr:rowOff>150691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323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25409</xdr:rowOff>
    </xdr:from>
    <xdr:to>
      <xdr:col>24</xdr:col>
      <xdr:colOff>63500</xdr:colOff>
      <xdr:row>77</xdr:row>
      <xdr:rowOff>44991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3797300" y="13227059"/>
          <a:ext cx="838200" cy="1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21132</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798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169706</xdr:rowOff>
    </xdr:from>
    <xdr:to>
      <xdr:col>24</xdr:col>
      <xdr:colOff>114300</xdr:colOff>
      <xdr:row>76</xdr:row>
      <xdr:rowOff>99856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22918</xdr:rowOff>
    </xdr:from>
    <xdr:to>
      <xdr:col>19</xdr:col>
      <xdr:colOff>177800</xdr:colOff>
      <xdr:row>77</xdr:row>
      <xdr:rowOff>25409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3224568"/>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44647</xdr:rowOff>
    </xdr:from>
    <xdr:to>
      <xdr:col>20</xdr:col>
      <xdr:colOff>38100</xdr:colOff>
      <xdr:row>76</xdr:row>
      <xdr:rowOff>146247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162775</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22918</xdr:rowOff>
    </xdr:from>
    <xdr:to>
      <xdr:col>15</xdr:col>
      <xdr:colOff>50800</xdr:colOff>
      <xdr:row>77</xdr:row>
      <xdr:rowOff>160077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224568"/>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14728</xdr:rowOff>
    </xdr:from>
    <xdr:to>
      <xdr:col>15</xdr:col>
      <xdr:colOff>101600</xdr:colOff>
      <xdr:row>76</xdr:row>
      <xdr:rowOff>116328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132856</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160077</xdr:rowOff>
    </xdr:from>
    <xdr:to>
      <xdr:col>10</xdr:col>
      <xdr:colOff>114300</xdr:colOff>
      <xdr:row>78</xdr:row>
      <xdr:rowOff>13033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61727"/>
          <a:ext cx="889000" cy="2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131936</xdr:rowOff>
    </xdr:from>
    <xdr:to>
      <xdr:col>10</xdr:col>
      <xdr:colOff>165100</xdr:colOff>
      <xdr:row>77</xdr:row>
      <xdr:rowOff>62086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78613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684</xdr:rowOff>
    </xdr:from>
    <xdr:to>
      <xdr:col>6</xdr:col>
      <xdr:colOff>38100</xdr:colOff>
      <xdr:row>77</xdr:row>
      <xdr:rowOff>102284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0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118811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97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165641</xdr:rowOff>
    </xdr:from>
    <xdr:to>
      <xdr:col>24</xdr:col>
      <xdr:colOff>114300</xdr:colOff>
      <xdr:row>77</xdr:row>
      <xdr:rowOff>95791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9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80568</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110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146059</xdr:rowOff>
    </xdr:from>
    <xdr:to>
      <xdr:col>20</xdr:col>
      <xdr:colOff>38100</xdr:colOff>
      <xdr:row>77</xdr:row>
      <xdr:rowOff>76209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7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67336</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68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143568</xdr:rowOff>
    </xdr:from>
    <xdr:to>
      <xdr:col>15</xdr:col>
      <xdr:colOff>101600</xdr:colOff>
      <xdr:row>77</xdr:row>
      <xdr:rowOff>73718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7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64845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266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109277</xdr:rowOff>
    </xdr:from>
    <xdr:to>
      <xdr:col>10</xdr:col>
      <xdr:colOff>165100</xdr:colOff>
      <xdr:row>78</xdr:row>
      <xdr:rowOff>39427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3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30554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40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133683</xdr:rowOff>
    </xdr:from>
    <xdr:to>
      <xdr:col>6</xdr:col>
      <xdr:colOff>38100</xdr:colOff>
      <xdr:row>78</xdr:row>
      <xdr:rowOff>63833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33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54960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428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96527</xdr:rowOff>
    </xdr:from>
    <xdr:to>
      <xdr:col>24</xdr:col>
      <xdr:colOff>62865</xdr:colOff>
      <xdr:row>99</xdr:row>
      <xdr:rowOff>169994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7027"/>
          <a:ext cx="1270" cy="1616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2371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1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169994</xdr:rowOff>
    </xdr:from>
    <xdr:to>
      <xdr:col>24</xdr:col>
      <xdr:colOff>152400</xdr:colOff>
      <xdr:row>99</xdr:row>
      <xdr:rowOff>169994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14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43204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96527</xdr:rowOff>
    </xdr:from>
    <xdr:to>
      <xdr:col>24</xdr:col>
      <xdr:colOff>152400</xdr:colOff>
      <xdr:row>90</xdr:row>
      <xdr:rowOff>96527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122185</xdr:rowOff>
    </xdr:from>
    <xdr:to>
      <xdr:col>24</xdr:col>
      <xdr:colOff>63500</xdr:colOff>
      <xdr:row>98</xdr:row>
      <xdr:rowOff>120149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752835"/>
          <a:ext cx="838200" cy="16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163920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51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141043</xdr:rowOff>
    </xdr:from>
    <xdr:to>
      <xdr:col>24</xdr:col>
      <xdr:colOff>114300</xdr:colOff>
      <xdr:row>97</xdr:row>
      <xdr:rowOff>71193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0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120149</xdr:rowOff>
    </xdr:from>
    <xdr:to>
      <xdr:col>19</xdr:col>
      <xdr:colOff>177800</xdr:colOff>
      <xdr:row>98</xdr:row>
      <xdr:rowOff>138590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922249"/>
          <a:ext cx="889000" cy="1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135818</xdr:rowOff>
    </xdr:from>
    <xdr:to>
      <xdr:col>20</xdr:col>
      <xdr:colOff>38100</xdr:colOff>
      <xdr:row>97</xdr:row>
      <xdr:rowOff>65968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9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82495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117340</xdr:rowOff>
    </xdr:from>
    <xdr:to>
      <xdr:col>15</xdr:col>
      <xdr:colOff>50800</xdr:colOff>
      <xdr:row>98</xdr:row>
      <xdr:rowOff>138590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919440"/>
          <a:ext cx="889000" cy="21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149098</xdr:rowOff>
    </xdr:from>
    <xdr:to>
      <xdr:col>15</xdr:col>
      <xdr:colOff>101600</xdr:colOff>
      <xdr:row>97</xdr:row>
      <xdr:rowOff>79248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95775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117340</xdr:rowOff>
    </xdr:from>
    <xdr:to>
      <xdr:col>10</xdr:col>
      <xdr:colOff>114300</xdr:colOff>
      <xdr:row>98</xdr:row>
      <xdr:rowOff>169734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919440"/>
          <a:ext cx="889000" cy="5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53891</xdr:rowOff>
    </xdr:from>
    <xdr:to>
      <xdr:col>10</xdr:col>
      <xdr:colOff>165100</xdr:colOff>
      <xdr:row>97</xdr:row>
      <xdr:rowOff>155491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568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122940</xdr:rowOff>
    </xdr:from>
    <xdr:to>
      <xdr:col>6</xdr:col>
      <xdr:colOff>38100</xdr:colOff>
      <xdr:row>98</xdr:row>
      <xdr:rowOff>53090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5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69617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2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71385</xdr:rowOff>
    </xdr:from>
    <xdr:to>
      <xdr:col>24</xdr:col>
      <xdr:colOff>114300</xdr:colOff>
      <xdr:row>98</xdr:row>
      <xdr:rowOff>1535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0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49812</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8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69349</xdr:rowOff>
    </xdr:from>
    <xdr:to>
      <xdr:col>20</xdr:col>
      <xdr:colOff>38100</xdr:colOff>
      <xdr:row>98</xdr:row>
      <xdr:rowOff>170949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7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162076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6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87790</xdr:rowOff>
    </xdr:from>
    <xdr:to>
      <xdr:col>15</xdr:col>
      <xdr:colOff>101600</xdr:colOff>
      <xdr:row>99</xdr:row>
      <xdr:rowOff>17940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8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9067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8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66540</xdr:rowOff>
    </xdr:from>
    <xdr:to>
      <xdr:col>10</xdr:col>
      <xdr:colOff>165100</xdr:colOff>
      <xdr:row>98</xdr:row>
      <xdr:rowOff>168140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6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159267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6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118934</xdr:rowOff>
    </xdr:from>
    <xdr:to>
      <xdr:col>6</xdr:col>
      <xdr:colOff>38100</xdr:colOff>
      <xdr:row>99</xdr:row>
      <xdr:rowOff>49084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2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40211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701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93327</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6827"/>
          <a:ext cx="1270" cy="1548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40004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93327</xdr:rowOff>
    </xdr:from>
    <xdr:to>
      <xdr:col>55</xdr:col>
      <xdr:colOff>88900</xdr:colOff>
      <xdr:row>30</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6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26706</xdr:rowOff>
    </xdr:from>
    <xdr:to>
      <xdr:col>55</xdr:col>
      <xdr:colOff>0</xdr:colOff>
      <xdr:row>32</xdr:row>
      <xdr:rowOff>29972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51310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47407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625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68980</xdr:rowOff>
    </xdr:from>
    <xdr:to>
      <xdr:col>55</xdr:col>
      <xdr:colOff>50800</xdr:colOff>
      <xdr:row>38</xdr:row>
      <xdr:rowOff>170580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29972</xdr:rowOff>
    </xdr:from>
    <xdr:to>
      <xdr:col>50</xdr:col>
      <xdr:colOff>114300</xdr:colOff>
      <xdr:row>32</xdr:row>
      <xdr:rowOff>96266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51637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124151</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55118</xdr:rowOff>
    </xdr:from>
    <xdr:to>
      <xdr:col>45</xdr:col>
      <xdr:colOff>177800</xdr:colOff>
      <xdr:row>32</xdr:row>
      <xdr:rowOff>96266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54151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149969</xdr:rowOff>
    </xdr:from>
    <xdr:to>
      <xdr:col>46</xdr:col>
      <xdr:colOff>38100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71246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55118</xdr:rowOff>
    </xdr:from>
    <xdr:to>
      <xdr:col>41</xdr:col>
      <xdr:colOff>50800</xdr:colOff>
      <xdr:row>32</xdr:row>
      <xdr:rowOff>106716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541518"/>
          <a:ext cx="889000" cy="5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49058</xdr:rowOff>
    </xdr:from>
    <xdr:to>
      <xdr:col>41</xdr:col>
      <xdr:colOff>101600</xdr:colOff>
      <xdr:row>38</xdr:row>
      <xdr:rowOff>150658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141785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28484</xdr:rowOff>
    </xdr:from>
    <xdr:to>
      <xdr:col>36</xdr:col>
      <xdr:colOff>165100</xdr:colOff>
      <xdr:row>38</xdr:row>
      <xdr:rowOff>130084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121211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636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147356</xdr:rowOff>
    </xdr:from>
    <xdr:to>
      <xdr:col>55</xdr:col>
      <xdr:colOff>50800</xdr:colOff>
      <xdr:row>32</xdr:row>
      <xdr:rowOff>77506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46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170233</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31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150622</xdr:rowOff>
    </xdr:from>
    <xdr:to>
      <xdr:col>50</xdr:col>
      <xdr:colOff>165100</xdr:colOff>
      <xdr:row>32</xdr:row>
      <xdr:rowOff>80772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46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97299</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24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45466</xdr:rowOff>
    </xdr:from>
    <xdr:to>
      <xdr:col>46</xdr:col>
      <xdr:colOff>38100</xdr:colOff>
      <xdr:row>32</xdr:row>
      <xdr:rowOff>147066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163593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30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4318</xdr:rowOff>
    </xdr:from>
    <xdr:to>
      <xdr:col>41</xdr:col>
      <xdr:colOff>101600</xdr:colOff>
      <xdr:row>32</xdr:row>
      <xdr:rowOff>105918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49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122445</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26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55916</xdr:rowOff>
    </xdr:from>
    <xdr:to>
      <xdr:col>36</xdr:col>
      <xdr:colOff>165100</xdr:colOff>
      <xdr:row>32</xdr:row>
      <xdr:rowOff>157516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54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2593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31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147717</xdr:rowOff>
    </xdr:from>
    <xdr:to>
      <xdr:col>54</xdr:col>
      <xdr:colOff>189865</xdr:colOff>
      <xdr:row>59</xdr:row>
      <xdr:rowOff>24966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91667"/>
          <a:ext cx="1270" cy="124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28793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24966</xdr:rowOff>
    </xdr:from>
    <xdr:to>
      <xdr:col>55</xdr:col>
      <xdr:colOff>88900</xdr:colOff>
      <xdr:row>59</xdr:row>
      <xdr:rowOff>24966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0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94394</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6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147717</xdr:rowOff>
    </xdr:from>
    <xdr:to>
      <xdr:col>55</xdr:col>
      <xdr:colOff>88900</xdr:colOff>
      <xdr:row>51</xdr:row>
      <xdr:rowOff>147717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9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88532</xdr:rowOff>
    </xdr:from>
    <xdr:to>
      <xdr:col>55</xdr:col>
      <xdr:colOff>0</xdr:colOff>
      <xdr:row>58</xdr:row>
      <xdr:rowOff>118935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32632"/>
          <a:ext cx="838200" cy="3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125089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102212</xdr:rowOff>
    </xdr:from>
    <xdr:to>
      <xdr:col>55</xdr:col>
      <xdr:colOff>50800</xdr:colOff>
      <xdr:row>58</xdr:row>
      <xdr:rowOff>32362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118935</xdr:rowOff>
    </xdr:from>
    <xdr:to>
      <xdr:col>50</xdr:col>
      <xdr:colOff>114300</xdr:colOff>
      <xdr:row>58</xdr:row>
      <xdr:rowOff>123027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63035"/>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98174</xdr:rowOff>
    </xdr:from>
    <xdr:to>
      <xdr:col>50</xdr:col>
      <xdr:colOff>165100</xdr:colOff>
      <xdr:row>58</xdr:row>
      <xdr:rowOff>28324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44851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82299</xdr:rowOff>
    </xdr:from>
    <xdr:to>
      <xdr:col>45</xdr:col>
      <xdr:colOff>177800</xdr:colOff>
      <xdr:row>58</xdr:row>
      <xdr:rowOff>123027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26399"/>
          <a:ext cx="889000" cy="4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106144</xdr:rowOff>
    </xdr:from>
    <xdr:to>
      <xdr:col>46</xdr:col>
      <xdr:colOff>38100</xdr:colOff>
      <xdr:row>58</xdr:row>
      <xdr:rowOff>36294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52821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160061</xdr:rowOff>
    </xdr:from>
    <xdr:to>
      <xdr:col>41</xdr:col>
      <xdr:colOff>50800</xdr:colOff>
      <xdr:row>58</xdr:row>
      <xdr:rowOff>82299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32711"/>
          <a:ext cx="889000" cy="9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84076</xdr:rowOff>
    </xdr:from>
    <xdr:to>
      <xdr:col>41</xdr:col>
      <xdr:colOff>101600</xdr:colOff>
      <xdr:row>58</xdr:row>
      <xdr:rowOff>14226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30753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116416</xdr:rowOff>
    </xdr:from>
    <xdr:to>
      <xdr:col>36</xdr:col>
      <xdr:colOff>165100</xdr:colOff>
      <xdr:row>58</xdr:row>
      <xdr:rowOff>46566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37693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37732</xdr:rowOff>
    </xdr:from>
    <xdr:to>
      <xdr:col>55</xdr:col>
      <xdr:colOff>50800</xdr:colOff>
      <xdr:row>58</xdr:row>
      <xdr:rowOff>139332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8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124109</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9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68135</xdr:rowOff>
    </xdr:from>
    <xdr:to>
      <xdr:col>50</xdr:col>
      <xdr:colOff>165100</xdr:colOff>
      <xdr:row>58</xdr:row>
      <xdr:rowOff>169735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1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160862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1010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72227</xdr:rowOff>
    </xdr:from>
    <xdr:to>
      <xdr:col>46</xdr:col>
      <xdr:colOff>38100</xdr:colOff>
      <xdr:row>59</xdr:row>
      <xdr:rowOff>2377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1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164954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109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31499</xdr:rowOff>
    </xdr:from>
    <xdr:to>
      <xdr:col>41</xdr:col>
      <xdr:colOff>101600</xdr:colOff>
      <xdr:row>58</xdr:row>
      <xdr:rowOff>133099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7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124226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109261</xdr:rowOff>
    </xdr:from>
    <xdr:to>
      <xdr:col>36</xdr:col>
      <xdr:colOff>165100</xdr:colOff>
      <xdr:row>58</xdr:row>
      <xdr:rowOff>39411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8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55938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65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131021</xdr:rowOff>
    </xdr:from>
    <xdr:to>
      <xdr:col>54</xdr:col>
      <xdr:colOff>189865</xdr:colOff>
      <xdr:row>79</xdr:row>
      <xdr:rowOff>38438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32521"/>
          <a:ext cx="1270" cy="1450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42265</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6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38438</xdr:rowOff>
    </xdr:from>
    <xdr:to>
      <xdr:col>55</xdr:col>
      <xdr:colOff>88900</xdr:colOff>
      <xdr:row>79</xdr:row>
      <xdr:rowOff>38438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77698</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131021</xdr:rowOff>
    </xdr:from>
    <xdr:to>
      <xdr:col>55</xdr:col>
      <xdr:colOff>88900</xdr:colOff>
      <xdr:row>70</xdr:row>
      <xdr:rowOff>131021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23991</xdr:rowOff>
    </xdr:from>
    <xdr:to>
      <xdr:col>55</xdr:col>
      <xdr:colOff>0</xdr:colOff>
      <xdr:row>78</xdr:row>
      <xdr:rowOff>98902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97091"/>
          <a:ext cx="838200" cy="7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30433</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3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7556</xdr:rowOff>
    </xdr:from>
    <xdr:to>
      <xdr:col>55</xdr:col>
      <xdr:colOff>50800</xdr:colOff>
      <xdr:row>78</xdr:row>
      <xdr:rowOff>109156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155101</xdr:rowOff>
    </xdr:from>
    <xdr:to>
      <xdr:col>50</xdr:col>
      <xdr:colOff>114300</xdr:colOff>
      <xdr:row>78</xdr:row>
      <xdr:rowOff>23991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56751"/>
          <a:ext cx="889000" cy="4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128067</xdr:rowOff>
    </xdr:from>
    <xdr:to>
      <xdr:col>50</xdr:col>
      <xdr:colOff>165100</xdr:colOff>
      <xdr:row>78</xdr:row>
      <xdr:rowOff>58217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2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74744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10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155101</xdr:rowOff>
    </xdr:from>
    <xdr:to>
      <xdr:col>45</xdr:col>
      <xdr:colOff>177800</xdr:colOff>
      <xdr:row>78</xdr:row>
      <xdr:rowOff>22961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56751"/>
          <a:ext cx="889000" cy="3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135626</xdr:rowOff>
    </xdr:from>
    <xdr:to>
      <xdr:col>46</xdr:col>
      <xdr:colOff>38100</xdr:colOff>
      <xdr:row>78</xdr:row>
      <xdr:rowOff>65776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56903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43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22961</xdr:rowOff>
    </xdr:from>
    <xdr:to>
      <xdr:col>41</xdr:col>
      <xdr:colOff>50800</xdr:colOff>
      <xdr:row>78</xdr:row>
      <xdr:rowOff>132248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96061"/>
          <a:ext cx="889000" cy="109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116858</xdr:rowOff>
    </xdr:from>
    <xdr:to>
      <xdr:col>41</xdr:col>
      <xdr:colOff>101600</xdr:colOff>
      <xdr:row>78</xdr:row>
      <xdr:rowOff>47008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1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63535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22058</xdr:rowOff>
    </xdr:from>
    <xdr:to>
      <xdr:col>36</xdr:col>
      <xdr:colOff>165100</xdr:colOff>
      <xdr:row>78</xdr:row>
      <xdr:rowOff>123658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140185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7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48102</xdr:rowOff>
    </xdr:from>
    <xdr:to>
      <xdr:col>55</xdr:col>
      <xdr:colOff>50800</xdr:colOff>
      <xdr:row>78</xdr:row>
      <xdr:rowOff>149702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2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157433</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5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144641</xdr:rowOff>
    </xdr:from>
    <xdr:to>
      <xdr:col>50</xdr:col>
      <xdr:colOff>165100</xdr:colOff>
      <xdr:row>78</xdr:row>
      <xdr:rowOff>74791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4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65918</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43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104301</xdr:rowOff>
    </xdr:from>
    <xdr:to>
      <xdr:col>46</xdr:col>
      <xdr:colOff>38100</xdr:colOff>
      <xdr:row>78</xdr:row>
      <xdr:rowOff>34451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0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50978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08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143611</xdr:rowOff>
    </xdr:from>
    <xdr:to>
      <xdr:col>41</xdr:col>
      <xdr:colOff>101600</xdr:colOff>
      <xdr:row>78</xdr:row>
      <xdr:rowOff>73761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64888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43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81448</xdr:rowOff>
    </xdr:from>
    <xdr:to>
      <xdr:col>36</xdr:col>
      <xdr:colOff>165100</xdr:colOff>
      <xdr:row>79</xdr:row>
      <xdr:rowOff>11598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2725</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47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146718</xdr:rowOff>
    </xdr:from>
    <xdr:to>
      <xdr:col>54</xdr:col>
      <xdr:colOff>189865</xdr:colOff>
      <xdr:row>98</xdr:row>
      <xdr:rowOff>58054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48668"/>
          <a:ext cx="1270" cy="111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61881</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58054</xdr:rowOff>
    </xdr:from>
    <xdr:to>
      <xdr:col>55</xdr:col>
      <xdr:colOff>88900</xdr:colOff>
      <xdr:row>98</xdr:row>
      <xdr:rowOff>58054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93395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2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260,965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146718</xdr:rowOff>
    </xdr:from>
    <xdr:to>
      <xdr:col>55</xdr:col>
      <xdr:colOff>88900</xdr:colOff>
      <xdr:row>91</xdr:row>
      <xdr:rowOff>146718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48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54094</xdr:rowOff>
    </xdr:from>
    <xdr:to>
      <xdr:col>55</xdr:col>
      <xdr:colOff>0</xdr:colOff>
      <xdr:row>97</xdr:row>
      <xdr:rowOff>107792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684744"/>
          <a:ext cx="838200" cy="5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145463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3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122586</xdr:rowOff>
    </xdr:from>
    <xdr:to>
      <xdr:col>55</xdr:col>
      <xdr:colOff>50800</xdr:colOff>
      <xdr:row>97</xdr:row>
      <xdr:rowOff>52736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48648</xdr:rowOff>
    </xdr:from>
    <xdr:to>
      <xdr:col>50</xdr:col>
      <xdr:colOff>114300</xdr:colOff>
      <xdr:row>97</xdr:row>
      <xdr:rowOff>107792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679298"/>
          <a:ext cx="889000" cy="5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140491</xdr:rowOff>
    </xdr:from>
    <xdr:to>
      <xdr:col>50</xdr:col>
      <xdr:colOff>165100</xdr:colOff>
      <xdr:row>97</xdr:row>
      <xdr:rowOff>70641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87168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168106</xdr:rowOff>
    </xdr:from>
    <xdr:to>
      <xdr:col>45</xdr:col>
      <xdr:colOff>177800</xdr:colOff>
      <xdr:row>97</xdr:row>
      <xdr:rowOff>48648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5941506"/>
          <a:ext cx="889000" cy="73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154175</xdr:rowOff>
    </xdr:from>
    <xdr:to>
      <xdr:col>46</xdr:col>
      <xdr:colOff>38100</xdr:colOff>
      <xdr:row>97</xdr:row>
      <xdr:rowOff>84325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8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168106</xdr:rowOff>
    </xdr:from>
    <xdr:to>
      <xdr:col>41</xdr:col>
      <xdr:colOff>50800</xdr:colOff>
      <xdr:row>93</xdr:row>
      <xdr:rowOff>92132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5941506"/>
          <a:ext cx="889000" cy="9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143151</xdr:rowOff>
    </xdr:from>
    <xdr:to>
      <xdr:col>41</xdr:col>
      <xdr:colOff>101600</xdr:colOff>
      <xdr:row>97</xdr:row>
      <xdr:rowOff>73301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64428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170903</xdr:rowOff>
    </xdr:from>
    <xdr:to>
      <xdr:col>36</xdr:col>
      <xdr:colOff>165100</xdr:colOff>
      <xdr:row>97</xdr:row>
      <xdr:rowOff>101053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92180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2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3294</xdr:rowOff>
    </xdr:from>
    <xdr:to>
      <xdr:col>55</xdr:col>
      <xdr:colOff>50800</xdr:colOff>
      <xdr:row>97</xdr:row>
      <xdr:rowOff>104894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3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153171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1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56992</xdr:rowOff>
    </xdr:from>
    <xdr:to>
      <xdr:col>50</xdr:col>
      <xdr:colOff>165100</xdr:colOff>
      <xdr:row>97</xdr:row>
      <xdr:rowOff>158592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8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149719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8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169298</xdr:rowOff>
    </xdr:from>
    <xdr:to>
      <xdr:col>46</xdr:col>
      <xdr:colOff>38100</xdr:colOff>
      <xdr:row>97</xdr:row>
      <xdr:rowOff>99448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2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90575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2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117306</xdr:rowOff>
    </xdr:from>
    <xdr:to>
      <xdr:col>41</xdr:col>
      <xdr:colOff>101600</xdr:colOff>
      <xdr:row>93</xdr:row>
      <xdr:rowOff>47456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589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63983</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566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41332</xdr:rowOff>
    </xdr:from>
    <xdr:to>
      <xdr:col>36</xdr:col>
      <xdr:colOff>165100</xdr:colOff>
      <xdr:row>93</xdr:row>
      <xdr:rowOff>142932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986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91</xdr:row>
      <xdr:rowOff>159459</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576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162154</xdr:rowOff>
    </xdr:from>
    <xdr:to>
      <xdr:col>85</xdr:col>
      <xdr:colOff>126364</xdr:colOff>
      <xdr:row>38</xdr:row>
      <xdr:rowOff>30886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34204"/>
          <a:ext cx="1269" cy="1411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34713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30886</xdr:rowOff>
    </xdr:from>
    <xdr:to>
      <xdr:col>86</xdr:col>
      <xdr:colOff>25400</xdr:colOff>
      <xdr:row>38</xdr:row>
      <xdr:rowOff>30886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4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108831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162154</xdr:rowOff>
    </xdr:from>
    <xdr:to>
      <xdr:col>86</xdr:col>
      <xdr:colOff>25400</xdr:colOff>
      <xdr:row>29</xdr:row>
      <xdr:rowOff>162154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34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93713</xdr:rowOff>
    </xdr:from>
    <xdr:to>
      <xdr:col>85</xdr:col>
      <xdr:colOff>127000</xdr:colOff>
      <xdr:row>37</xdr:row>
      <xdr:rowOff>112306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37363"/>
          <a:ext cx="8382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160812</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61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137935</xdr:rowOff>
    </xdr:from>
    <xdr:to>
      <xdr:col>85</xdr:col>
      <xdr:colOff>177800</xdr:colOff>
      <xdr:row>37</xdr:row>
      <xdr:rowOff>68085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93713</xdr:rowOff>
    </xdr:from>
    <xdr:to>
      <xdr:col>81</xdr:col>
      <xdr:colOff>50800</xdr:colOff>
      <xdr:row>37</xdr:row>
      <xdr:rowOff>149682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37363"/>
          <a:ext cx="889000" cy="5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162395</xdr:rowOff>
    </xdr:from>
    <xdr:to>
      <xdr:col>81</xdr:col>
      <xdr:colOff>101600</xdr:colOff>
      <xdr:row>37</xdr:row>
      <xdr:rowOff>92545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109072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0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139370</xdr:rowOff>
    </xdr:from>
    <xdr:to>
      <xdr:col>76</xdr:col>
      <xdr:colOff>114300</xdr:colOff>
      <xdr:row>37</xdr:row>
      <xdr:rowOff>149682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83020"/>
          <a:ext cx="889000" cy="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143383</xdr:rowOff>
    </xdr:from>
    <xdr:to>
      <xdr:col>76</xdr:col>
      <xdr:colOff>165100</xdr:colOff>
      <xdr:row>37</xdr:row>
      <xdr:rowOff>73533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90060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9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124016</xdr:rowOff>
    </xdr:from>
    <xdr:to>
      <xdr:col>71</xdr:col>
      <xdr:colOff>177800</xdr:colOff>
      <xdr:row>37</xdr:row>
      <xdr:rowOff>139370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67666"/>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98920</xdr:rowOff>
    </xdr:from>
    <xdr:to>
      <xdr:col>72</xdr:col>
      <xdr:colOff>38100</xdr:colOff>
      <xdr:row>37</xdr:row>
      <xdr:rowOff>29070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45597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4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153962</xdr:rowOff>
    </xdr:from>
    <xdr:to>
      <xdr:col>67</xdr:col>
      <xdr:colOff>101600</xdr:colOff>
      <xdr:row>37</xdr:row>
      <xdr:rowOff>84112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2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100639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0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61506</xdr:rowOff>
    </xdr:from>
    <xdr:to>
      <xdr:col>85</xdr:col>
      <xdr:colOff>177800</xdr:colOff>
      <xdr:row>37</xdr:row>
      <xdr:rowOff>163106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147883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2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42913</xdr:rowOff>
    </xdr:from>
    <xdr:to>
      <xdr:col>81</xdr:col>
      <xdr:colOff>101600</xdr:colOff>
      <xdr:row>37</xdr:row>
      <xdr:rowOff>144513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8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135641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7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98882</xdr:rowOff>
    </xdr:from>
    <xdr:to>
      <xdr:col>76</xdr:col>
      <xdr:colOff>165100</xdr:colOff>
      <xdr:row>38</xdr:row>
      <xdr:rowOff>29032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20159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3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88570</xdr:rowOff>
    </xdr:from>
    <xdr:to>
      <xdr:col>72</xdr:col>
      <xdr:colOff>38100</xdr:colOff>
      <xdr:row>38</xdr:row>
      <xdr:rowOff>18720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9847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2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73216</xdr:rowOff>
    </xdr:from>
    <xdr:to>
      <xdr:col>67</xdr:col>
      <xdr:colOff>101600</xdr:colOff>
      <xdr:row>38</xdr:row>
      <xdr:rowOff>3366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1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165943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0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57972</xdr:rowOff>
    </xdr:from>
    <xdr:to>
      <xdr:col>85</xdr:col>
      <xdr:colOff>126364</xdr:colOff>
      <xdr:row>58</xdr:row>
      <xdr:rowOff>157514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0472"/>
          <a:ext cx="1269" cy="14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161341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157514</xdr:rowOff>
    </xdr:from>
    <xdr:to>
      <xdr:col>86</xdr:col>
      <xdr:colOff>25400</xdr:colOff>
      <xdr:row>58</xdr:row>
      <xdr:rowOff>157514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0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4649</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485,026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57972</xdr:rowOff>
    </xdr:from>
    <xdr:to>
      <xdr:col>86</xdr:col>
      <xdr:colOff>25400</xdr:colOff>
      <xdr:row>50</xdr:row>
      <xdr:rowOff>57972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110152</xdr:rowOff>
    </xdr:from>
    <xdr:to>
      <xdr:col>85</xdr:col>
      <xdr:colOff>127000</xdr:colOff>
      <xdr:row>58</xdr:row>
      <xdr:rowOff>117261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54252"/>
          <a:ext cx="838200" cy="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151471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5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128594</xdr:rowOff>
    </xdr:from>
    <xdr:to>
      <xdr:col>85</xdr:col>
      <xdr:colOff>177800</xdr:colOff>
      <xdr:row>58</xdr:row>
      <xdr:rowOff>58744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117261</xdr:rowOff>
    </xdr:from>
    <xdr:to>
      <xdr:col>81</xdr:col>
      <xdr:colOff>50800</xdr:colOff>
      <xdr:row>58</xdr:row>
      <xdr:rowOff>118862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10061361"/>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162970</xdr:rowOff>
    </xdr:from>
    <xdr:to>
      <xdr:col>81</xdr:col>
      <xdr:colOff>101600</xdr:colOff>
      <xdr:row>58</xdr:row>
      <xdr:rowOff>93120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109647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89137</xdr:rowOff>
    </xdr:from>
    <xdr:to>
      <xdr:col>76</xdr:col>
      <xdr:colOff>114300</xdr:colOff>
      <xdr:row>58</xdr:row>
      <xdr:rowOff>118862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10033237"/>
          <a:ext cx="889000" cy="2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164805</xdr:rowOff>
    </xdr:from>
    <xdr:to>
      <xdr:col>76</xdr:col>
      <xdr:colOff>165100</xdr:colOff>
      <xdr:row>58</xdr:row>
      <xdr:rowOff>94955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111482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1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89137</xdr:rowOff>
    </xdr:from>
    <xdr:to>
      <xdr:col>71</xdr:col>
      <xdr:colOff>177800</xdr:colOff>
      <xdr:row>58</xdr:row>
      <xdr:rowOff>91515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10033237"/>
          <a:ext cx="8890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129415</xdr:rowOff>
    </xdr:from>
    <xdr:to>
      <xdr:col>72</xdr:col>
      <xdr:colOff>38100</xdr:colOff>
      <xdr:row>58</xdr:row>
      <xdr:rowOff>59565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0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76092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7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153091</xdr:rowOff>
    </xdr:from>
    <xdr:to>
      <xdr:col>67</xdr:col>
      <xdr:colOff>101600</xdr:colOff>
      <xdr:row>58</xdr:row>
      <xdr:rowOff>83241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99768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0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59352</xdr:rowOff>
    </xdr:from>
    <xdr:to>
      <xdr:col>85</xdr:col>
      <xdr:colOff>177800</xdr:colOff>
      <xdr:row>58</xdr:row>
      <xdr:rowOff>160952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1000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145729</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1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66461</xdr:rowOff>
    </xdr:from>
    <xdr:to>
      <xdr:col>81</xdr:col>
      <xdr:colOff>101600</xdr:colOff>
      <xdr:row>58</xdr:row>
      <xdr:rowOff>168061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1001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159188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10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68062</xdr:rowOff>
    </xdr:from>
    <xdr:to>
      <xdr:col>76</xdr:col>
      <xdr:colOff>165100</xdr:colOff>
      <xdr:row>58</xdr:row>
      <xdr:rowOff>169662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1001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160789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10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38337</xdr:rowOff>
    </xdr:from>
    <xdr:to>
      <xdr:col>72</xdr:col>
      <xdr:colOff>38100</xdr:colOff>
      <xdr:row>58</xdr:row>
      <xdr:rowOff>139937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8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131064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75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40715</xdr:rowOff>
    </xdr:from>
    <xdr:to>
      <xdr:col>67</xdr:col>
      <xdr:colOff>101600</xdr:colOff>
      <xdr:row>58</xdr:row>
      <xdr:rowOff>142315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133442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7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116307</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632157"/>
          <a:ext cx="1269" cy="956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62984</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40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116307</xdr:rowOff>
    </xdr:from>
    <xdr:to>
      <xdr:col>86</xdr:col>
      <xdr:colOff>25400</xdr:colOff>
      <xdr:row>73</xdr:row>
      <xdr:rowOff>116307</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63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148844</xdr:rowOff>
    </xdr:from>
    <xdr:to>
      <xdr:col>85</xdr:col>
      <xdr:colOff>127000</xdr:colOff>
      <xdr:row>78</xdr:row>
      <xdr:rowOff>14179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2321794"/>
          <a:ext cx="838200" cy="106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56297</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29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77870</xdr:rowOff>
    </xdr:from>
    <xdr:to>
      <xdr:col>85</xdr:col>
      <xdr:colOff>177800</xdr:colOff>
      <xdr:row>79</xdr:row>
      <xdr:rowOff>8020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5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148844</xdr:rowOff>
    </xdr:from>
    <xdr:to>
      <xdr:col>81</xdr:col>
      <xdr:colOff>50800</xdr:colOff>
      <xdr:row>78</xdr:row>
      <xdr:rowOff>148577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2321794"/>
          <a:ext cx="889000" cy="119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33941</xdr:rowOff>
    </xdr:from>
    <xdr:to>
      <xdr:col>81</xdr:col>
      <xdr:colOff>101600</xdr:colOff>
      <xdr:row>78</xdr:row>
      <xdr:rowOff>135541</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0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126668</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49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91560</xdr:rowOff>
    </xdr:from>
    <xdr:to>
      <xdr:col>76</xdr:col>
      <xdr:colOff>114300</xdr:colOff>
      <xdr:row>78</xdr:row>
      <xdr:rowOff>148577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2607410"/>
          <a:ext cx="889000" cy="91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33407</xdr:rowOff>
    </xdr:from>
    <xdr:to>
      <xdr:col>76</xdr:col>
      <xdr:colOff>165100</xdr:colOff>
      <xdr:row>78</xdr:row>
      <xdr:rowOff>135007</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151534</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8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91560</xdr:rowOff>
    </xdr:from>
    <xdr:to>
      <xdr:col>71</xdr:col>
      <xdr:colOff>177800</xdr:colOff>
      <xdr:row>74</xdr:row>
      <xdr:rowOff>87008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2607410"/>
          <a:ext cx="889000" cy="16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65106</xdr:rowOff>
    </xdr:from>
    <xdr:to>
      <xdr:col>72</xdr:col>
      <xdr:colOff>38100</xdr:colOff>
      <xdr:row>78</xdr:row>
      <xdr:rowOff>166706</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157833</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5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40590</xdr:rowOff>
    </xdr:from>
    <xdr:to>
      <xdr:col>67</xdr:col>
      <xdr:colOff>101600</xdr:colOff>
      <xdr:row>78</xdr:row>
      <xdr:rowOff>142190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133317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50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134829</xdr:rowOff>
    </xdr:from>
    <xdr:to>
      <xdr:col>85</xdr:col>
      <xdr:colOff>177800</xdr:colOff>
      <xdr:row>78</xdr:row>
      <xdr:rowOff>64979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3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157706</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18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98044</xdr:rowOff>
    </xdr:from>
    <xdr:to>
      <xdr:col>81</xdr:col>
      <xdr:colOff>101600</xdr:colOff>
      <xdr:row>72</xdr:row>
      <xdr:rowOff>28194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227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44721</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204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97777</xdr:rowOff>
    </xdr:from>
    <xdr:to>
      <xdr:col>76</xdr:col>
      <xdr:colOff>165100</xdr:colOff>
      <xdr:row>79</xdr:row>
      <xdr:rowOff>27927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19054</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56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40760</xdr:rowOff>
    </xdr:from>
    <xdr:to>
      <xdr:col>72</xdr:col>
      <xdr:colOff>38100</xdr:colOff>
      <xdr:row>73</xdr:row>
      <xdr:rowOff>142360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25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158887</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233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36208</xdr:rowOff>
    </xdr:from>
    <xdr:to>
      <xdr:col>67</xdr:col>
      <xdr:colOff>101600</xdr:colOff>
      <xdr:row>74</xdr:row>
      <xdr:rowOff>137808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272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154335</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47111" y="1249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101764</xdr:rowOff>
    </xdr:from>
    <xdr:to>
      <xdr:col>85</xdr:col>
      <xdr:colOff>126364</xdr:colOff>
      <xdr:row>97</xdr:row>
      <xdr:rowOff>137522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532264"/>
          <a:ext cx="1269" cy="123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141349</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77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137522</xdr:rowOff>
    </xdr:from>
    <xdr:to>
      <xdr:col>86</xdr:col>
      <xdr:colOff>25400</xdr:colOff>
      <xdr:row>97</xdr:row>
      <xdr:rowOff>137522</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76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48441</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3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101764</xdr:rowOff>
    </xdr:from>
    <xdr:to>
      <xdr:col>86</xdr:col>
      <xdr:colOff>25400</xdr:colOff>
      <xdr:row>90</xdr:row>
      <xdr:rowOff>101764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136609</xdr:rowOff>
    </xdr:from>
    <xdr:to>
      <xdr:col>85</xdr:col>
      <xdr:colOff>127000</xdr:colOff>
      <xdr:row>96</xdr:row>
      <xdr:rowOff>139568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595809"/>
          <a:ext cx="838200" cy="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143124</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25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120247</xdr:rowOff>
    </xdr:from>
    <xdr:to>
      <xdr:col>85</xdr:col>
      <xdr:colOff>177800</xdr:colOff>
      <xdr:row>96</xdr:row>
      <xdr:rowOff>50397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4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139568</xdr:rowOff>
    </xdr:from>
    <xdr:to>
      <xdr:col>81</xdr:col>
      <xdr:colOff>50800</xdr:colOff>
      <xdr:row>96</xdr:row>
      <xdr:rowOff>153964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598768"/>
          <a:ext cx="889000" cy="1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128184</xdr:rowOff>
    </xdr:from>
    <xdr:to>
      <xdr:col>81</xdr:col>
      <xdr:colOff>101600</xdr:colOff>
      <xdr:row>96</xdr:row>
      <xdr:rowOff>58334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74861</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19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153964</xdr:rowOff>
    </xdr:from>
    <xdr:to>
      <xdr:col>76</xdr:col>
      <xdr:colOff>114300</xdr:colOff>
      <xdr:row>96</xdr:row>
      <xdr:rowOff>156296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613164"/>
          <a:ext cx="889000" cy="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147188</xdr:rowOff>
    </xdr:from>
    <xdr:to>
      <xdr:col>76</xdr:col>
      <xdr:colOff>165100</xdr:colOff>
      <xdr:row>96</xdr:row>
      <xdr:rowOff>77338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4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93865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152033</xdr:rowOff>
    </xdr:from>
    <xdr:to>
      <xdr:col>71</xdr:col>
      <xdr:colOff>177800</xdr:colOff>
      <xdr:row>96</xdr:row>
      <xdr:rowOff>156296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611233"/>
          <a:ext cx="889000" cy="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158057</xdr:rowOff>
    </xdr:from>
    <xdr:to>
      <xdr:col>72</xdr:col>
      <xdr:colOff>38100</xdr:colOff>
      <xdr:row>96</xdr:row>
      <xdr:rowOff>88207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4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104734</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22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8576</xdr:rowOff>
    </xdr:from>
    <xdr:to>
      <xdr:col>67</xdr:col>
      <xdr:colOff>101600</xdr:colOff>
      <xdr:row>96</xdr:row>
      <xdr:rowOff>110176</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46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126703</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2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85809</xdr:rowOff>
    </xdr:from>
    <xdr:to>
      <xdr:col>85</xdr:col>
      <xdr:colOff>177800</xdr:colOff>
      <xdr:row>97</xdr:row>
      <xdr:rowOff>15959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54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64236</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52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88768</xdr:rowOff>
    </xdr:from>
    <xdr:to>
      <xdr:col>81</xdr:col>
      <xdr:colOff>101600</xdr:colOff>
      <xdr:row>97</xdr:row>
      <xdr:rowOff>18918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5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10045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664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103164</xdr:rowOff>
    </xdr:from>
    <xdr:to>
      <xdr:col>76</xdr:col>
      <xdr:colOff>165100</xdr:colOff>
      <xdr:row>97</xdr:row>
      <xdr:rowOff>33314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56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24441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65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105496</xdr:rowOff>
    </xdr:from>
    <xdr:to>
      <xdr:col>72</xdr:col>
      <xdr:colOff>38100</xdr:colOff>
      <xdr:row>97</xdr:row>
      <xdr:rowOff>35646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56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26773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65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101233</xdr:rowOff>
    </xdr:from>
    <xdr:to>
      <xdr:col>67</xdr:col>
      <xdr:colOff>101600</xdr:colOff>
      <xdr:row>97</xdr:row>
      <xdr:rowOff>31383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56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22510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653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57404</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72354"/>
          <a:ext cx="1269"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41165</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56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4081</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57404</xdr:rowOff>
    </xdr:from>
    <xdr:to>
      <xdr:col>116</xdr:col>
      <xdr:colOff>152400</xdr:colOff>
      <xdr:row>31</xdr:row>
      <xdr:rowOff>57404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130065</xdr:rowOff>
    </xdr:from>
    <xdr:ext cx="313932"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022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107188</xdr:rowOff>
    </xdr:from>
    <xdr:to>
      <xdr:col>116</xdr:col>
      <xdr:colOff>114300</xdr:colOff>
      <xdr:row>38</xdr:row>
      <xdr:rowOff>37338</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110046</xdr:rowOff>
    </xdr:from>
    <xdr:to>
      <xdr:col>112</xdr:col>
      <xdr:colOff>38100</xdr:colOff>
      <xdr:row>38</xdr:row>
      <xdr:rowOff>40196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56723</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66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80328</xdr:rowOff>
    </xdr:from>
    <xdr:to>
      <xdr:col>107</xdr:col>
      <xdr:colOff>101600</xdr:colOff>
      <xdr:row>38</xdr:row>
      <xdr:rowOff>10478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27005</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19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120904</xdr:rowOff>
    </xdr:from>
    <xdr:to>
      <xdr:col>102</xdr:col>
      <xdr:colOff>165100</xdr:colOff>
      <xdr:row>38</xdr:row>
      <xdr:rowOff>51054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67581</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88333" y="6239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124333</xdr:rowOff>
    </xdr:from>
    <xdr:to>
      <xdr:col>98</xdr:col>
      <xdr:colOff>38100</xdr:colOff>
      <xdr:row>36</xdr:row>
      <xdr:rowOff>54483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12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71010</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5900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85615</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29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及び衛生費については類似団体よりも低い数値であるが、住民一人当たりコストが増加している。これは公共施設等総合管理計画に基づく集会施設の解体工事及び個別施設計画に基づく保健福祉センターの長寿命化事業によるものである。保健福祉センターについて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年間での改修を予定していることから次年度以降も同程度の数値となる見込みである。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158,215</a:t>
          </a:r>
          <a:r>
            <a:rPr kumimoji="1" lang="ja-JP" altLang="en-US" sz="1300">
              <a:latin typeface="ＭＳ Ｐゴシック" panose="020B0600070205080204" pitchFamily="50" charset="-128"/>
              <a:ea typeface="ＭＳ Ｐゴシック" panose="020B0600070205080204" pitchFamily="50" charset="-128"/>
            </a:rPr>
            <a:t>円で認定こども園整備に伴う保育所統廃合により、保育所運営費が減となったため、前年度から</a:t>
          </a:r>
          <a:r>
            <a:rPr kumimoji="1" lang="en-US" altLang="ja-JP" sz="1300">
              <a:latin typeface="ＭＳ Ｐゴシック" panose="020B0600070205080204" pitchFamily="50" charset="-128"/>
              <a:ea typeface="ＭＳ Ｐゴシック" panose="020B0600070205080204" pitchFamily="50" charset="-128"/>
            </a:rPr>
            <a:t>4,283</a:t>
          </a:r>
          <a:r>
            <a:rPr kumimoji="1" lang="ja-JP" altLang="en-US" sz="1300">
              <a:latin typeface="ＭＳ Ｐゴシック" panose="020B0600070205080204" pitchFamily="50" charset="-128"/>
              <a:ea typeface="ＭＳ Ｐゴシック" panose="020B0600070205080204" pitchFamily="50" charset="-128"/>
            </a:rPr>
            <a:t>円減少した。将来人口に合わせた保育施設の統廃合を進めた場合はコストが減少していく見込みである。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16,715</a:t>
          </a:r>
          <a:r>
            <a:rPr kumimoji="1" lang="ja-JP" altLang="en-US" sz="1300">
              <a:latin typeface="ＭＳ Ｐゴシック" panose="020B0600070205080204" pitchFamily="50" charset="-128"/>
              <a:ea typeface="ＭＳ Ｐゴシック" panose="020B0600070205080204" pitchFamily="50" charset="-128"/>
            </a:rPr>
            <a:t>円でため池救助ネット設置工事や漁港機能保全工事に係る負担金により</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3,990</a:t>
          </a:r>
          <a:r>
            <a:rPr kumimoji="1" lang="ja-JP" altLang="en-US" sz="1300">
              <a:latin typeface="ＭＳ Ｐゴシック" panose="020B0600070205080204" pitchFamily="50" charset="-128"/>
              <a:ea typeface="ＭＳ Ｐゴシック" panose="020B0600070205080204" pitchFamily="50" charset="-128"/>
            </a:rPr>
            <a:t>円増加した。今後は前年度並みの数値で推移していく見込みである。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災害復旧費は橋梁災害復旧事業の終了により、前年度より大きく減少した。今後は類似団体の水準に近づくと見込んでいる。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公債費は前年度より</a:t>
          </a:r>
          <a:r>
            <a:rPr kumimoji="1" lang="en-US" altLang="ja-JP" sz="1300">
              <a:latin typeface="ＭＳ Ｐゴシック" panose="020B0600070205080204" pitchFamily="50" charset="-128"/>
              <a:ea typeface="ＭＳ Ｐゴシック" panose="020B0600070205080204" pitchFamily="50" charset="-128"/>
            </a:rPr>
            <a:t>518</a:t>
          </a:r>
          <a:r>
            <a:rPr kumimoji="1" lang="ja-JP" altLang="en-US" sz="1300">
              <a:latin typeface="ＭＳ Ｐゴシック" panose="020B0600070205080204" pitchFamily="50" charset="-128"/>
              <a:ea typeface="ＭＳ Ｐゴシック" panose="020B0600070205080204" pitchFamily="50" charset="-128"/>
            </a:rPr>
            <a:t>円増加したが、引き続き借入を抑制していることから、類似団体よりも低い水準を維持している。今後も起債事業を予定してることから、緩やかに増加していく見込みである。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財政調整基金については、前年に引き続き事業の精査等により最低水準の取り崩しに努めているが、施設の長寿命事業、道路整備事業等で財源不足が見込まれ、基金取り崩しにより減少していく見込みである。また、未精算の震災復興特別交付税が基金に含まれており、精算後は震災前の水準（</a:t>
          </a:r>
          <a:r>
            <a:rPr kumimoji="1" lang="en-US" altLang="ja-JP" sz="1300">
              <a:latin typeface="ＭＳ ゴシック" pitchFamily="49" charset="-128"/>
              <a:ea typeface="ＭＳ ゴシック" pitchFamily="49" charset="-128"/>
            </a:rPr>
            <a:t>20</a:t>
          </a:r>
          <a:r>
            <a:rPr kumimoji="1" lang="ja-JP" altLang="en-US" sz="1300">
              <a:latin typeface="ＭＳ ゴシック" pitchFamily="49" charset="-128"/>
              <a:ea typeface="ＭＳ ゴシック" pitchFamily="49" charset="-128"/>
            </a:rPr>
            <a:t>％未満程度）に近づくと考えられる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実質収支額については、引き続き黒字となっている。今後はふるさと寄附金や町有地の処分等で諸税以外の収入増加に努めるほか、将来人口に合わせた施設の統廃合を実施し、歳出抑制に努めていく。</a:t>
          </a:r>
          <a:endParaRPr kumimoji="1" lang="en-US" altLang="ja-JP" sz="13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連結実質赤字比率については、全会計で黒字を維持している。一般会計から介護保険特別会計への繰り出しの負担は依然として大きい。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今後も各会計において適切な財源確保に努める。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7274076</v>
      </c>
      <c r="BO4" s="449"/>
      <c r="BP4" s="449"/>
      <c r="BQ4" s="449"/>
      <c r="BR4" s="449"/>
      <c r="BS4" s="449"/>
      <c r="BT4" s="449"/>
      <c r="BU4" s="450"/>
      <c r="BV4" s="448">
        <v>7976066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v>
      </c>
      <c r="CU4" s="589"/>
      <c r="CV4" s="589"/>
      <c r="CW4" s="589"/>
      <c r="CX4" s="589"/>
      <c r="CY4" s="589"/>
      <c r="CZ4" s="589"/>
      <c r="DA4" s="590"/>
      <c r="DB4" s="588">
        <v>8.8000000000000007</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7009373</v>
      </c>
      <c r="BO5" s="420"/>
      <c r="BP5" s="420"/>
      <c r="BQ5" s="420"/>
      <c r="BR5" s="420"/>
      <c r="BS5" s="420"/>
      <c r="BT5" s="420"/>
      <c r="BU5" s="421"/>
      <c r="BV5" s="419">
        <v>7513178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94.5</v>
      </c>
      <c r="CU5" s="417"/>
      <c r="CV5" s="417"/>
      <c r="CW5" s="417"/>
      <c r="CX5" s="417"/>
      <c r="CY5" s="417"/>
      <c r="CZ5" s="417"/>
      <c r="DA5" s="418"/>
      <c r="DB5" s="416">
        <v>95.7</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264703</v>
      </c>
      <c r="BO6" s="420"/>
      <c r="BP6" s="420"/>
      <c r="BQ6" s="420"/>
      <c r="BR6" s="420"/>
      <c r="BS6" s="420"/>
      <c r="BT6" s="420"/>
      <c r="BU6" s="421"/>
      <c r="BV6" s="419">
        <v>462888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95.1</v>
      </c>
      <c r="CU6" s="563"/>
      <c r="CV6" s="563"/>
      <c r="CW6" s="563"/>
      <c r="CX6" s="563"/>
      <c r="CY6" s="563"/>
      <c r="CZ6" s="563"/>
      <c r="DA6" s="564"/>
      <c r="DB6" s="562">
        <v>97</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57230</v>
      </c>
      <c r="BO7" s="420"/>
      <c r="BP7" s="420"/>
      <c r="BQ7" s="420"/>
      <c r="BR7" s="420"/>
      <c r="BS7" s="420"/>
      <c r="BT7" s="420"/>
      <c r="BU7" s="421"/>
      <c r="BV7" s="419">
        <v>92463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4159508</v>
      </c>
      <c r="CU7" s="420"/>
      <c r="CV7" s="420"/>
      <c r="CW7" s="420"/>
      <c r="CX7" s="420"/>
      <c r="CY7" s="420"/>
      <c r="CZ7" s="420"/>
      <c r="DA7" s="421"/>
      <c r="DB7" s="419">
        <v>4203387</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207473</v>
      </c>
      <c r="BO8" s="420"/>
      <c r="BP8" s="420"/>
      <c r="BQ8" s="420"/>
      <c r="BR8" s="420"/>
      <c r="BS8" s="420"/>
      <c r="BT8" s="420"/>
      <c r="BU8" s="421"/>
      <c r="BV8" s="419">
        <v>370425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0.45</v>
      </c>
      <c r="CU8" s="523"/>
      <c r="CV8" s="523"/>
      <c r="CW8" s="523"/>
      <c r="CX8" s="523"/>
      <c r="CY8" s="523"/>
      <c r="CZ8" s="523"/>
      <c r="DA8" s="524"/>
      <c r="DB8" s="522">
        <v>0.45</v>
      </c>
      <c r="DC8" s="523"/>
      <c r="DD8" s="523"/>
      <c r="DE8" s="523"/>
      <c r="DF8" s="523"/>
      <c r="DG8" s="523"/>
      <c r="DH8" s="523"/>
      <c r="DI8" s="524"/>
    </row>
    <row r="9" spans="1:119" ht="18.75" customHeight="1" thickBot="1" x14ac:dyDescent="0.2">
      <c r="A9" s="181"/>
      <c r="B9" s="551" t="s">
        <v>106</v>
      </c>
      <c r="C9" s="552"/>
      <c r="D9" s="552"/>
      <c r="E9" s="552"/>
      <c r="F9" s="552"/>
      <c r="G9" s="552"/>
      <c r="H9" s="552"/>
      <c r="I9" s="552"/>
      <c r="J9" s="552"/>
      <c r="K9" s="470"/>
      <c r="L9" s="553" t="s">
        <v>107</v>
      </c>
      <c r="M9" s="554"/>
      <c r="N9" s="554"/>
      <c r="O9" s="554"/>
      <c r="P9" s="554"/>
      <c r="Q9" s="555"/>
      <c r="R9" s="556">
        <v>13323</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-162952</v>
      </c>
      <c r="BO9" s="420"/>
      <c r="BP9" s="420"/>
      <c r="BQ9" s="420"/>
      <c r="BR9" s="420"/>
      <c r="BS9" s="420"/>
      <c r="BT9" s="420"/>
      <c r="BU9" s="421"/>
      <c r="BV9" s="419">
        <v>-15843</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9.6999999999999993</v>
      </c>
      <c r="CU9" s="417"/>
      <c r="CV9" s="417"/>
      <c r="CW9" s="417"/>
      <c r="CX9" s="417"/>
      <c r="CY9" s="417"/>
      <c r="CZ9" s="417"/>
      <c r="DA9" s="418"/>
      <c r="DB9" s="416">
        <v>9.3000000000000007</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112</v>
      </c>
      <c r="M10" s="376"/>
      <c r="N10" s="376"/>
      <c r="O10" s="376"/>
      <c r="P10" s="376"/>
      <c r="Q10" s="377"/>
      <c r="R10" s="372">
        <v>14421</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1104</v>
      </c>
      <c r="BO10" s="420"/>
      <c r="BP10" s="420"/>
      <c r="BQ10" s="420"/>
      <c r="BR10" s="420"/>
      <c r="BS10" s="420"/>
      <c r="BT10" s="420"/>
      <c r="BU10" s="421"/>
      <c r="BV10" s="419">
        <v>36283</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81"/>
      <c r="B12" s="525" t="s">
        <v>123</v>
      </c>
      <c r="C12" s="526"/>
      <c r="D12" s="526"/>
      <c r="E12" s="526"/>
      <c r="F12" s="526"/>
      <c r="G12" s="526"/>
      <c r="H12" s="526"/>
      <c r="I12" s="526"/>
      <c r="J12" s="526"/>
      <c r="K12" s="527"/>
      <c r="L12" s="534" t="s">
        <v>124</v>
      </c>
      <c r="M12" s="535"/>
      <c r="N12" s="535"/>
      <c r="O12" s="535"/>
      <c r="P12" s="535"/>
      <c r="Q12" s="536"/>
      <c r="R12" s="537">
        <v>13085</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444919</v>
      </c>
      <c r="BO12" s="420"/>
      <c r="BP12" s="420"/>
      <c r="BQ12" s="420"/>
      <c r="BR12" s="420"/>
      <c r="BS12" s="420"/>
      <c r="BT12" s="420"/>
      <c r="BU12" s="421"/>
      <c r="BV12" s="419">
        <v>349692</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12992</v>
      </c>
      <c r="S13" s="507"/>
      <c r="T13" s="507"/>
      <c r="U13" s="507"/>
      <c r="V13" s="508"/>
      <c r="W13" s="509" t="s">
        <v>131</v>
      </c>
      <c r="X13" s="405"/>
      <c r="Y13" s="405"/>
      <c r="Z13" s="405"/>
      <c r="AA13" s="405"/>
      <c r="AB13" s="406"/>
      <c r="AC13" s="372">
        <v>328</v>
      </c>
      <c r="AD13" s="373"/>
      <c r="AE13" s="373"/>
      <c r="AF13" s="373"/>
      <c r="AG13" s="374"/>
      <c r="AH13" s="372">
        <v>352</v>
      </c>
      <c r="AI13" s="373"/>
      <c r="AJ13" s="373"/>
      <c r="AK13" s="373"/>
      <c r="AL13" s="432"/>
      <c r="AM13" s="476" t="s">
        <v>132</v>
      </c>
      <c r="AN13" s="376"/>
      <c r="AO13" s="376"/>
      <c r="AP13" s="376"/>
      <c r="AQ13" s="376"/>
      <c r="AR13" s="376"/>
      <c r="AS13" s="376"/>
      <c r="AT13" s="377"/>
      <c r="AU13" s="477" t="s">
        <v>90</v>
      </c>
      <c r="AV13" s="478"/>
      <c r="AW13" s="478"/>
      <c r="AX13" s="478"/>
      <c r="AY13" s="433" t="s">
        <v>133</v>
      </c>
      <c r="AZ13" s="434"/>
      <c r="BA13" s="434"/>
      <c r="BB13" s="434"/>
      <c r="BC13" s="434"/>
      <c r="BD13" s="434"/>
      <c r="BE13" s="434"/>
      <c r="BF13" s="434"/>
      <c r="BG13" s="434"/>
      <c r="BH13" s="434"/>
      <c r="BI13" s="434"/>
      <c r="BJ13" s="434"/>
      <c r="BK13" s="434"/>
      <c r="BL13" s="434"/>
      <c r="BM13" s="435"/>
      <c r="BN13" s="419">
        <v>-606767</v>
      </c>
      <c r="BO13" s="420"/>
      <c r="BP13" s="420"/>
      <c r="BQ13" s="420"/>
      <c r="BR13" s="420"/>
      <c r="BS13" s="420"/>
      <c r="BT13" s="420"/>
      <c r="BU13" s="421"/>
      <c r="BV13" s="419">
        <v>-329252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7.5</v>
      </c>
      <c r="CU13" s="417"/>
      <c r="CV13" s="417"/>
      <c r="CW13" s="417"/>
      <c r="CX13" s="417"/>
      <c r="CY13" s="417"/>
      <c r="CZ13" s="417"/>
      <c r="DA13" s="418"/>
      <c r="DB13" s="416">
        <v>6.8</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13321</v>
      </c>
      <c r="S14" s="507"/>
      <c r="T14" s="507"/>
      <c r="U14" s="507"/>
      <c r="V14" s="508"/>
      <c r="W14" s="510"/>
      <c r="X14" s="408"/>
      <c r="Y14" s="408"/>
      <c r="Z14" s="408"/>
      <c r="AA14" s="408"/>
      <c r="AB14" s="409"/>
      <c r="AC14" s="499">
        <v>5.4</v>
      </c>
      <c r="AD14" s="500"/>
      <c r="AE14" s="500"/>
      <c r="AF14" s="500"/>
      <c r="AG14" s="501"/>
      <c r="AH14" s="499">
        <v>5.2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13240</v>
      </c>
      <c r="S15" s="507"/>
      <c r="T15" s="507"/>
      <c r="U15" s="507"/>
      <c r="V15" s="508"/>
      <c r="W15" s="509" t="s">
        <v>137</v>
      </c>
      <c r="X15" s="405"/>
      <c r="Y15" s="405"/>
      <c r="Z15" s="405"/>
      <c r="AA15" s="405"/>
      <c r="AB15" s="406"/>
      <c r="AC15" s="372">
        <v>1234</v>
      </c>
      <c r="AD15" s="373"/>
      <c r="AE15" s="373"/>
      <c r="AF15" s="373"/>
      <c r="AG15" s="374"/>
      <c r="AH15" s="372">
        <v>1451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1699616</v>
      </c>
      <c r="BO15" s="449"/>
      <c r="BP15" s="449"/>
      <c r="BQ15" s="449"/>
      <c r="BR15" s="449"/>
      <c r="BS15" s="449"/>
      <c r="BT15" s="449"/>
      <c r="BU15" s="450"/>
      <c r="BV15" s="448">
        <v>1653425</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20.100000000000001</v>
      </c>
      <c r="AD16" s="500"/>
      <c r="AE16" s="500"/>
      <c r="AF16" s="500"/>
      <c r="AG16" s="501"/>
      <c r="AH16" s="499">
        <v>21.6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3691391</v>
      </c>
      <c r="BO16" s="420"/>
      <c r="BP16" s="420"/>
      <c r="BQ16" s="420"/>
      <c r="BR16" s="420"/>
      <c r="BS16" s="420"/>
      <c r="BT16" s="420"/>
      <c r="BU16" s="421"/>
      <c r="BV16" s="419">
        <v>3733954</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4565</v>
      </c>
      <c r="AD17" s="373"/>
      <c r="AE17" s="373"/>
      <c r="AF17" s="373"/>
      <c r="AG17" s="374"/>
      <c r="AH17" s="372">
        <v>4919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2141882</v>
      </c>
      <c r="BO17" s="420"/>
      <c r="BP17" s="420"/>
      <c r="BQ17" s="420"/>
      <c r="BR17" s="420"/>
      <c r="BS17" s="420"/>
      <c r="BT17" s="420"/>
      <c r="BU17" s="421"/>
      <c r="BV17" s="419">
        <v>2081270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53.56</v>
      </c>
      <c r="M18" s="472"/>
      <c r="N18" s="472"/>
      <c r="O18" s="472"/>
      <c r="P18" s="472"/>
      <c r="Q18" s="472"/>
      <c r="R18" s="473"/>
      <c r="S18" s="473"/>
      <c r="T18" s="473"/>
      <c r="U18" s="473"/>
      <c r="V18" s="474"/>
      <c r="W18" s="490"/>
      <c r="X18" s="491"/>
      <c r="Y18" s="491"/>
      <c r="Z18" s="491"/>
      <c r="AA18" s="491"/>
      <c r="AB18" s="515"/>
      <c r="AC18" s="389">
        <v>74.5</v>
      </c>
      <c r="AD18" s="390"/>
      <c r="AE18" s="390"/>
      <c r="AF18" s="390"/>
      <c r="AG18" s="475"/>
      <c r="AH18" s="389">
        <v>73.2</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4019463</v>
      </c>
      <c r="BO18" s="420"/>
      <c r="BP18" s="420"/>
      <c r="BQ18" s="420"/>
      <c r="BR18" s="420"/>
      <c r="BS18" s="420"/>
      <c r="BT18" s="420"/>
      <c r="BU18" s="421"/>
      <c r="BV18" s="419">
        <v>4188144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249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5367485</v>
      </c>
      <c r="BO19" s="420"/>
      <c r="BP19" s="420"/>
      <c r="BQ19" s="420"/>
      <c r="BR19" s="420"/>
      <c r="BS19" s="420"/>
      <c r="BT19" s="420"/>
      <c r="BU19" s="421"/>
      <c r="BV19" s="419">
        <v>5577845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5017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4903849</v>
      </c>
      <c r="BO22" s="449"/>
      <c r="BP22" s="449"/>
      <c r="BQ22" s="449"/>
      <c r="BR22" s="449"/>
      <c r="BS22" s="449"/>
      <c r="BT22" s="449"/>
      <c r="BU22" s="450"/>
      <c r="BV22" s="448">
        <v>4920940</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1189550</v>
      </c>
      <c r="BO23" s="420"/>
      <c r="BP23" s="420"/>
      <c r="BQ23" s="420"/>
      <c r="BR23" s="420"/>
      <c r="BS23" s="420"/>
      <c r="BT23" s="420"/>
      <c r="BU23" s="421"/>
      <c r="BV23" s="419">
        <v>935841</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8430</v>
      </c>
      <c r="R24" s="373"/>
      <c r="S24" s="373"/>
      <c r="T24" s="373"/>
      <c r="U24" s="373"/>
      <c r="V24" s="374"/>
      <c r="W24" s="462"/>
      <c r="X24" s="399"/>
      <c r="Y24" s="400"/>
      <c r="Z24" s="375" t="s">
        <v>162</v>
      </c>
      <c r="AA24" s="376"/>
      <c r="AB24" s="376"/>
      <c r="AC24" s="376"/>
      <c r="AD24" s="376"/>
      <c r="AE24" s="376"/>
      <c r="AF24" s="376"/>
      <c r="AG24" s="377"/>
      <c r="AH24" s="372">
        <v>134</v>
      </c>
      <c r="AI24" s="373"/>
      <c r="AJ24" s="373"/>
      <c r="AK24" s="373"/>
      <c r="AL24" s="374"/>
      <c r="AM24" s="372">
        <v>401732</v>
      </c>
      <c r="AN24" s="373"/>
      <c r="AO24" s="373"/>
      <c r="AP24" s="373"/>
      <c r="AQ24" s="373"/>
      <c r="AR24" s="374"/>
      <c r="AS24" s="372">
        <v>2998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2435902</v>
      </c>
      <c r="BO24" s="420"/>
      <c r="BP24" s="420"/>
      <c r="BQ24" s="420"/>
      <c r="BR24" s="420"/>
      <c r="BS24" s="420"/>
      <c r="BT24" s="420"/>
      <c r="BU24" s="421"/>
      <c r="BV24" s="419">
        <v>2209646</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6450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1764077</v>
      </c>
      <c r="BO25" s="449"/>
      <c r="BP25" s="449"/>
      <c r="BQ25" s="449"/>
      <c r="BR25" s="449"/>
      <c r="BS25" s="449"/>
      <c r="BT25" s="449"/>
      <c r="BU25" s="450"/>
      <c r="BV25" s="448">
        <v>1325491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5440</v>
      </c>
      <c r="R26" s="373"/>
      <c r="S26" s="373"/>
      <c r="T26" s="373"/>
      <c r="U26" s="373"/>
      <c r="V26" s="374"/>
      <c r="W26" s="462"/>
      <c r="X26" s="399"/>
      <c r="Y26" s="400"/>
      <c r="Z26" s="375" t="s">
        <v>168</v>
      </c>
      <c r="AA26" s="430"/>
      <c r="AB26" s="430"/>
      <c r="AC26" s="430"/>
      <c r="AD26" s="430"/>
      <c r="AE26" s="430"/>
      <c r="AF26" s="430"/>
      <c r="AG26" s="431"/>
      <c r="AH26" s="372">
        <v>3</v>
      </c>
      <c r="AI26" s="373"/>
      <c r="AJ26" s="373"/>
      <c r="AK26" s="373"/>
      <c r="AL26" s="374"/>
      <c r="AM26" s="372">
        <v>8268</v>
      </c>
      <c r="AN26" s="373"/>
      <c r="AO26" s="373"/>
      <c r="AP26" s="373"/>
      <c r="AQ26" s="373"/>
      <c r="AR26" s="374"/>
      <c r="AS26" s="372">
        <v>2756</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3210</v>
      </c>
      <c r="R27" s="373"/>
      <c r="S27" s="373"/>
      <c r="T27" s="373"/>
      <c r="U27" s="373"/>
      <c r="V27" s="374"/>
      <c r="W27" s="462"/>
      <c r="X27" s="399"/>
      <c r="Y27" s="400"/>
      <c r="Z27" s="375" t="s">
        <v>171</v>
      </c>
      <c r="AA27" s="376"/>
      <c r="AB27" s="376"/>
      <c r="AC27" s="376"/>
      <c r="AD27" s="376"/>
      <c r="AE27" s="376"/>
      <c r="AF27" s="376"/>
      <c r="AG27" s="377"/>
      <c r="AH27" s="372">
        <v>12</v>
      </c>
      <c r="AI27" s="373"/>
      <c r="AJ27" s="373"/>
      <c r="AK27" s="373"/>
      <c r="AL27" s="374"/>
      <c r="AM27" s="372">
        <v>28930</v>
      </c>
      <c r="AN27" s="373"/>
      <c r="AO27" s="373"/>
      <c r="AP27" s="373"/>
      <c r="AQ27" s="373"/>
      <c r="AR27" s="374"/>
      <c r="AS27" s="372">
        <v>2411</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227558</v>
      </c>
      <c r="BO27" s="454"/>
      <c r="BP27" s="454"/>
      <c r="BQ27" s="454"/>
      <c r="BR27" s="454"/>
      <c r="BS27" s="454"/>
      <c r="BT27" s="454"/>
      <c r="BU27" s="455"/>
      <c r="BV27" s="453">
        <v>227546</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173</v>
      </c>
      <c r="F28" s="376"/>
      <c r="G28" s="376"/>
      <c r="H28" s="376"/>
      <c r="I28" s="376"/>
      <c r="J28" s="376"/>
      <c r="K28" s="377"/>
      <c r="L28" s="372">
        <v>1</v>
      </c>
      <c r="M28" s="373"/>
      <c r="N28" s="373"/>
      <c r="O28" s="373"/>
      <c r="P28" s="374"/>
      <c r="Q28" s="372">
        <v>2750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1223629</v>
      </c>
      <c r="BO28" s="449"/>
      <c r="BP28" s="449"/>
      <c r="BQ28" s="449"/>
      <c r="BR28" s="449"/>
      <c r="BS28" s="449"/>
      <c r="BT28" s="449"/>
      <c r="BU28" s="450"/>
      <c r="BV28" s="448">
        <v>1387444</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176</v>
      </c>
      <c r="F29" s="376"/>
      <c r="G29" s="376"/>
      <c r="H29" s="376"/>
      <c r="I29" s="376"/>
      <c r="J29" s="376"/>
      <c r="K29" s="377"/>
      <c r="L29" s="372">
        <v>12</v>
      </c>
      <c r="M29" s="373"/>
      <c r="N29" s="373"/>
      <c r="O29" s="373"/>
      <c r="P29" s="374"/>
      <c r="Q29" s="372">
        <v>2540</v>
      </c>
      <c r="R29" s="373"/>
      <c r="S29" s="373"/>
      <c r="T29" s="373"/>
      <c r="U29" s="373"/>
      <c r="V29" s="374"/>
      <c r="W29" s="463"/>
      <c r="X29" s="464"/>
      <c r="Y29" s="465"/>
      <c r="Z29" s="375" t="s">
        <v>177</v>
      </c>
      <c r="AA29" s="376"/>
      <c r="AB29" s="376"/>
      <c r="AC29" s="376"/>
      <c r="AD29" s="376"/>
      <c r="AE29" s="376"/>
      <c r="AF29" s="376"/>
      <c r="AG29" s="377"/>
      <c r="AH29" s="372">
        <v>146</v>
      </c>
      <c r="AI29" s="373"/>
      <c r="AJ29" s="373"/>
      <c r="AK29" s="373"/>
      <c r="AL29" s="374"/>
      <c r="AM29" s="372">
        <v>430662</v>
      </c>
      <c r="AN29" s="373"/>
      <c r="AO29" s="373"/>
      <c r="AP29" s="373"/>
      <c r="AQ29" s="373"/>
      <c r="AR29" s="374"/>
      <c r="AS29" s="372">
        <v>2950</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381059</v>
      </c>
      <c r="BO29" s="420"/>
      <c r="BP29" s="420"/>
      <c r="BQ29" s="420"/>
      <c r="BR29" s="420"/>
      <c r="BS29" s="420"/>
      <c r="BT29" s="420"/>
      <c r="BU29" s="421"/>
      <c r="BV29" s="419">
        <v>361034</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94.7</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1039365</v>
      </c>
      <c r="BO30" s="454"/>
      <c r="BP30" s="454"/>
      <c r="BQ30" s="454"/>
      <c r="BR30" s="454"/>
      <c r="BS30" s="454"/>
      <c r="BT30" s="454"/>
      <c r="BU30" s="455"/>
      <c r="BV30" s="453">
        <v>1018271</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松島町国民健康保険特別会計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IF('各会計、関係団体の財政状況及び健全化判断比率'!B32="","",'各会計、関係団体の財政状況及び健全化判断比率'!B32)</f>
        <v>松島町水道事業会計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IF('各会計、関係団体の財政状況及び健全化判断比率'!B34="","",'各会計、関係団体の財政状況及び健全化判断比率'!B34)</f>
        <v>松島町観瀾亭等特別会計</v>
      </c>
      <c r="BH34" s="368"/>
      <c r="BI34" s="368"/>
      <c r="BJ34" s="368"/>
      <c r="BK34" s="368"/>
      <c r="BL34" s="368"/>
      <c r="BM34" s="368"/>
      <c r="BN34" s="368"/>
      <c r="BO34" s="368"/>
      <c r="BP34" s="368"/>
      <c r="BQ34" s="368"/>
      <c r="BR34" s="368"/>
      <c r="BS34" s="368"/>
      <c r="BT34" s="368"/>
      <c r="BU34" s="368"/>
      <c r="BV34" s="181"/>
      <c r="BW34" s="367">
        <f>IF(BY34="","",MAX(C34:D43,U34:V43,AM34:AN43,BE34:BF43)+1)</f>
        <v>10</v>
      </c>
      <c r="BX34" s="367"/>
      <c r="BY34" s="368" t="str">
        <f>IF('各会計、関係団体の財政状況及び健全化判断比率'!B68="","",'各会計、関係団体の財政状況及び健全化判断比率'!B68)</f>
        <v>塩釜地区消防事務組合</v>
      </c>
      <c r="BZ34" s="368"/>
      <c r="CA34" s="368"/>
      <c r="CB34" s="368"/>
      <c r="CC34" s="368"/>
      <c r="CD34" s="368"/>
      <c r="CE34" s="368"/>
      <c r="CF34" s="368"/>
      <c r="CG34" s="368"/>
      <c r="CH34" s="368"/>
      <c r="CI34" s="368"/>
      <c r="CJ34" s="368"/>
      <c r="CK34" s="368"/>
      <c r="CL34" s="368"/>
      <c r="CM34" s="368"/>
      <c r="CN34" s="181"/>
      <c r="CO34" s="367">
        <f>IF(CQ34="","",MAX(C34:D43,U34:V43,AM34:AN43,BE34:BF43,BW34:BX43)+1)</f>
        <v>17</v>
      </c>
      <c r="CP34" s="367"/>
      <c r="CQ34" s="368" t="str">
        <f>IF('各会計、関係団体の財政状況及び健全化判断比率'!BS7="","",'各会計、関係団体の財政状況及び健全化判断比率'!BS7)</f>
        <v>品井沼ステーション</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松島町松島区外区有財産特別会計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松島町介護保険特別会計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IF('各会計、関係団体の財政状況及び健全化判断比率'!B33="","",'各会計、関係団体の財政状況及び健全化判断比率'!B33)</f>
        <v>松島町下水道事業会計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11</v>
      </c>
      <c r="BX35" s="367"/>
      <c r="BY35" s="368" t="str">
        <f>IF('各会計、関係団体の財政状況及び健全化判断比率'!B69="","",'各会計、関係団体の財政状況及び健全化判断比率'!B69)</f>
        <v>宮城東部衛生処理組合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松島町後期高齢者医療特別会計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12</v>
      </c>
      <c r="BX36" s="367"/>
      <c r="BY36" s="368" t="str">
        <f>IF('各会計、関係団体の財政状況及び健全化判断比率'!B70="","",'各会計、関係団体の財政状況及び健全化判断比率'!B70)</f>
        <v>宮城県後期高齢者医療広域連合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6</v>
      </c>
      <c r="V37" s="367"/>
      <c r="W37" s="368" t="str">
        <f>IF('各会計、関係団体の財政状況及び健全化判断比率'!B31="","",'各会計、関係団体の財政状況及び健全化判断比率'!B31)</f>
        <v>松島町介護サービス事業特別会計</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13</v>
      </c>
      <c r="BX37" s="367"/>
      <c r="BY37" s="368" t="str">
        <f>IF('各会計、関係団体の財政状況及び健全化判断比率'!B71="","",'各会計、関係団体の財政状況及び健全化判断比率'!B71)</f>
        <v>吉田川流域溜池大和町外3市3ヶ町村組合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14</v>
      </c>
      <c r="BX38" s="367"/>
      <c r="BY38" s="368" t="str">
        <f>IF('各会計、関係団体の財政状況及び健全化判断比率'!B72="","",'各会計、関係団体の財政状況及び健全化判断比率'!B72)</f>
        <v>宮城県市町村職員退職手当組合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15</v>
      </c>
      <c r="BX39" s="367"/>
      <c r="BY39" s="368" t="str">
        <f>IF('各会計、関係団体の財政状況及び健全化判断比率'!B73="","",'各会計、関係団体の財政状況及び健全化判断比率'!B73)</f>
        <v>宮城県市町村非常勤消防団員補償報償組合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16</v>
      </c>
      <c r="BX40" s="367"/>
      <c r="BY40" s="368" t="str">
        <f>IF('各会計、関係団体の財政状況及び健全化判断比率'!B74="","",'各会計、関係団体の財政状況及び健全化判断比率'!B74)</f>
        <v>宮城県市町村自治振興センター</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pv69RgDFKz3BGXtLZ3WoPMePYf4VAXQBIZ8DLcdg/Nw0wL03HdDhgsiiHPyn4FDETg3eio0cWDKmodgrgJyDcA==" saltValue="dCD2COV57bjZd7v1Hx0mL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6"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0" t="s">
        <v>538</v>
      </c>
      <c r="D34" s="1150"/>
      <c r="E34" s="1151"/>
      <c r="F34" s="32">
        <v>41.88</v>
      </c>
      <c r="G34" s="33">
        <v>39.49</v>
      </c>
      <c r="H34" s="33">
        <v>37.61</v>
      </c>
      <c r="I34" s="33">
        <v>34.22</v>
      </c>
      <c r="J34" s="34">
        <v>26.71</v>
      </c>
      <c r="K34" s="22"/>
      <c r="L34" s="22"/>
      <c r="M34" s="22"/>
      <c r="N34" s="22"/>
      <c r="O34" s="22"/>
      <c r="P34" s="22"/>
    </row>
    <row r="35" spans="1:16" ht="39" customHeight="1" x14ac:dyDescent="0.15">
      <c r="A35" s="22"/>
      <c r="B35" s="35"/>
      <c r="C35" s="1144" t="s">
        <v>539</v>
      </c>
      <c r="D35" s="1145"/>
      <c r="E35" s="1146"/>
      <c r="F35" s="36">
        <v>7.91</v>
      </c>
      <c r="G35" s="37">
        <v>9.74</v>
      </c>
      <c r="H35" s="37">
        <v>8.91</v>
      </c>
      <c r="I35" s="37">
        <v>8.81</v>
      </c>
      <c r="J35" s="38">
        <v>4.9800000000000004</v>
      </c>
      <c r="K35" s="22"/>
      <c r="L35" s="22"/>
      <c r="M35" s="22"/>
      <c r="N35" s="22"/>
      <c r="O35" s="22"/>
      <c r="P35" s="22"/>
    </row>
    <row r="36" spans="1:16" ht="39" customHeight="1" x14ac:dyDescent="0.15">
      <c r="A36" s="22"/>
      <c r="B36" s="35"/>
      <c r="C36" s="1144" t="s">
        <v>540</v>
      </c>
      <c r="D36" s="1145"/>
      <c r="E36" s="1146"/>
      <c r="F36" s="36">
        <v>0.81</v>
      </c>
      <c r="G36" s="37">
        <v>1.29</v>
      </c>
      <c r="H36" s="37">
        <v>2.69</v>
      </c>
      <c r="I36" s="37">
        <v>2.5</v>
      </c>
      <c r="J36" s="38">
        <v>1.86</v>
      </c>
      <c r="K36" s="22"/>
      <c r="L36" s="22"/>
      <c r="M36" s="22"/>
      <c r="N36" s="22"/>
      <c r="O36" s="22"/>
      <c r="P36" s="22"/>
    </row>
    <row r="37" spans="1:16" ht="39" customHeight="1" x14ac:dyDescent="0.15">
      <c r="A37" s="22"/>
      <c r="B37" s="35"/>
      <c r="C37" s="1144" t="s">
        <v>541</v>
      </c>
      <c r="D37" s="1145"/>
      <c r="E37" s="1146"/>
      <c r="F37" s="36" t="s">
        <v>490</v>
      </c>
      <c r="G37" s="37" t="s">
        <v>490</v>
      </c>
      <c r="H37" s="37" t="s">
        <v>490</v>
      </c>
      <c r="I37" s="37" t="s">
        <v>490</v>
      </c>
      <c r="J37" s="38">
        <v>1.49</v>
      </c>
      <c r="K37" s="22"/>
      <c r="L37" s="22"/>
      <c r="M37" s="22"/>
      <c r="N37" s="22"/>
      <c r="O37" s="22"/>
      <c r="P37" s="22"/>
    </row>
    <row r="38" spans="1:16" ht="39" customHeight="1" x14ac:dyDescent="0.15">
      <c r="A38" s="22"/>
      <c r="B38" s="35"/>
      <c r="C38" s="1144" t="s">
        <v>542</v>
      </c>
      <c r="D38" s="1145"/>
      <c r="E38" s="1146"/>
      <c r="F38" s="36">
        <v>0.38</v>
      </c>
      <c r="G38" s="37">
        <v>0.19</v>
      </c>
      <c r="H38" s="37">
        <v>0.21</v>
      </c>
      <c r="I38" s="37">
        <v>0.28999999999999998</v>
      </c>
      <c r="J38" s="38">
        <v>0.36</v>
      </c>
      <c r="K38" s="22"/>
      <c r="L38" s="22"/>
      <c r="M38" s="22"/>
      <c r="N38" s="22"/>
      <c r="O38" s="22"/>
      <c r="P38" s="22"/>
    </row>
    <row r="39" spans="1:16" ht="39" customHeight="1" x14ac:dyDescent="0.15">
      <c r="A39" s="22"/>
      <c r="B39" s="35"/>
      <c r="C39" s="1144" t="s">
        <v>543</v>
      </c>
      <c r="D39" s="1145"/>
      <c r="E39" s="1146"/>
      <c r="F39" s="36">
        <v>1.92</v>
      </c>
      <c r="G39" s="37">
        <v>1.02</v>
      </c>
      <c r="H39" s="37">
        <v>1.51</v>
      </c>
      <c r="I39" s="37">
        <v>1.1599999999999999</v>
      </c>
      <c r="J39" s="38">
        <v>0.06</v>
      </c>
      <c r="K39" s="22"/>
      <c r="L39" s="22"/>
      <c r="M39" s="22"/>
      <c r="N39" s="22"/>
      <c r="O39" s="22"/>
      <c r="P39" s="22"/>
    </row>
    <row r="40" spans="1:16" ht="39" customHeight="1" x14ac:dyDescent="0.15">
      <c r="A40" s="22"/>
      <c r="B40" s="35"/>
      <c r="C40" s="1144" t="s">
        <v>544</v>
      </c>
      <c r="D40" s="1145"/>
      <c r="E40" s="1146"/>
      <c r="F40" s="36">
        <v>0.04</v>
      </c>
      <c r="G40" s="37">
        <v>0</v>
      </c>
      <c r="H40" s="37">
        <v>0.01</v>
      </c>
      <c r="I40" s="37">
        <v>0.05</v>
      </c>
      <c r="J40" s="38">
        <v>0.04</v>
      </c>
      <c r="K40" s="22"/>
      <c r="L40" s="22"/>
      <c r="M40" s="22"/>
      <c r="N40" s="22"/>
      <c r="O40" s="22"/>
      <c r="P40" s="22"/>
    </row>
    <row r="41" spans="1:16" ht="39" customHeight="1" x14ac:dyDescent="0.15">
      <c r="A41" s="22"/>
      <c r="B41" s="35"/>
      <c r="C41" s="1144" t="s">
        <v>545</v>
      </c>
      <c r="D41" s="1145"/>
      <c r="E41" s="1146"/>
      <c r="F41" s="36">
        <v>0.44</v>
      </c>
      <c r="G41" s="37">
        <v>0</v>
      </c>
      <c r="H41" s="37">
        <v>0</v>
      </c>
      <c r="I41" s="37">
        <v>0</v>
      </c>
      <c r="J41" s="38">
        <v>0</v>
      </c>
      <c r="K41" s="22"/>
      <c r="L41" s="22"/>
      <c r="M41" s="22"/>
      <c r="N41" s="22"/>
      <c r="O41" s="22"/>
      <c r="P41" s="22"/>
    </row>
    <row r="42" spans="1:16" ht="39" customHeight="1" x14ac:dyDescent="0.15">
      <c r="A42" s="22"/>
      <c r="B42" s="39"/>
      <c r="C42" s="1144" t="s">
        <v>546</v>
      </c>
      <c r="D42" s="1145"/>
      <c r="E42" s="1146"/>
      <c r="F42" s="36" t="s">
        <v>490</v>
      </c>
      <c r="G42" s="37" t="s">
        <v>490</v>
      </c>
      <c r="H42" s="37" t="s">
        <v>490</v>
      </c>
      <c r="I42" s="37" t="s">
        <v>490</v>
      </c>
      <c r="J42" s="38" t="s">
        <v>490</v>
      </c>
      <c r="K42" s="22"/>
      <c r="L42" s="22"/>
      <c r="M42" s="22"/>
      <c r="N42" s="22"/>
      <c r="O42" s="22"/>
      <c r="P42" s="22"/>
    </row>
    <row r="43" spans="1:16" ht="39" customHeight="1" thickBot="1" x14ac:dyDescent="0.2">
      <c r="A43" s="22"/>
      <c r="B43" s="40"/>
      <c r="C43" s="1147" t="s">
        <v>547</v>
      </c>
      <c r="D43" s="1148"/>
      <c r="E43" s="1149"/>
      <c r="F43" s="41">
        <v>4.37</v>
      </c>
      <c r="G43" s="42">
        <v>0.66</v>
      </c>
      <c r="H43" s="42">
        <v>0.36</v>
      </c>
      <c r="I43" s="42">
        <v>2.75</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z9IIa+ozFQXQceTF6NOlO++514zmhymFj29sd4XltUykQVfN1ZNDfrrcMRHDbpdGtUdi6zH1eoU6xUb76gsYw==" saltValue="Ej5edmOWOrO0q6cErpeq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A25"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75" t="s">
        <v>9</v>
      </c>
      <c r="C45" s="1176"/>
      <c r="D45" s="58"/>
      <c r="E45" s="1181" t="s">
        <v>10</v>
      </c>
      <c r="F45" s="1181"/>
      <c r="G45" s="1181"/>
      <c r="H45" s="1181"/>
      <c r="I45" s="1181"/>
      <c r="J45" s="1182"/>
      <c r="K45" s="59">
        <v>526</v>
      </c>
      <c r="L45" s="60">
        <v>507</v>
      </c>
      <c r="M45" s="60">
        <v>506</v>
      </c>
      <c r="N45" s="60">
        <v>533</v>
      </c>
      <c r="O45" s="61">
        <v>530</v>
      </c>
      <c r="P45" s="48"/>
      <c r="Q45" s="48"/>
      <c r="R45" s="48"/>
      <c r="S45" s="48"/>
      <c r="T45" s="48"/>
      <c r="U45" s="48"/>
    </row>
    <row r="46" spans="1:21" ht="30.75" customHeight="1" x14ac:dyDescent="0.15">
      <c r="A46" s="48"/>
      <c r="B46" s="1177"/>
      <c r="C46" s="1178"/>
      <c r="D46" s="62"/>
      <c r="E46" s="1154" t="s">
        <v>11</v>
      </c>
      <c r="F46" s="1154"/>
      <c r="G46" s="1154"/>
      <c r="H46" s="1154"/>
      <c r="I46" s="1154"/>
      <c r="J46" s="1155"/>
      <c r="K46" s="63" t="s">
        <v>490</v>
      </c>
      <c r="L46" s="64" t="s">
        <v>490</v>
      </c>
      <c r="M46" s="64" t="s">
        <v>490</v>
      </c>
      <c r="N46" s="64" t="s">
        <v>490</v>
      </c>
      <c r="O46" s="65" t="s">
        <v>490</v>
      </c>
      <c r="P46" s="48"/>
      <c r="Q46" s="48"/>
      <c r="R46" s="48"/>
      <c r="S46" s="48"/>
      <c r="T46" s="48"/>
      <c r="U46" s="48"/>
    </row>
    <row r="47" spans="1:21" ht="30.75" customHeight="1" x14ac:dyDescent="0.15">
      <c r="A47" s="48"/>
      <c r="B47" s="1177"/>
      <c r="C47" s="1178"/>
      <c r="D47" s="62"/>
      <c r="E47" s="1154" t="s">
        <v>12</v>
      </c>
      <c r="F47" s="1154"/>
      <c r="G47" s="1154"/>
      <c r="H47" s="1154"/>
      <c r="I47" s="1154"/>
      <c r="J47" s="1155"/>
      <c r="K47" s="63" t="s">
        <v>490</v>
      </c>
      <c r="L47" s="64" t="s">
        <v>490</v>
      </c>
      <c r="M47" s="64" t="s">
        <v>490</v>
      </c>
      <c r="N47" s="64" t="s">
        <v>490</v>
      </c>
      <c r="O47" s="65" t="s">
        <v>490</v>
      </c>
      <c r="P47" s="48"/>
      <c r="Q47" s="48"/>
      <c r="R47" s="48"/>
      <c r="S47" s="48"/>
      <c r="T47" s="48"/>
      <c r="U47" s="48"/>
    </row>
    <row r="48" spans="1:21" ht="30.75" customHeight="1" x14ac:dyDescent="0.15">
      <c r="A48" s="48"/>
      <c r="B48" s="1177"/>
      <c r="C48" s="1178"/>
      <c r="D48" s="62"/>
      <c r="E48" s="1154" t="s">
        <v>13</v>
      </c>
      <c r="F48" s="1154"/>
      <c r="G48" s="1154"/>
      <c r="H48" s="1154"/>
      <c r="I48" s="1154"/>
      <c r="J48" s="1155"/>
      <c r="K48" s="63">
        <v>321</v>
      </c>
      <c r="L48" s="64">
        <v>186</v>
      </c>
      <c r="M48" s="64">
        <v>244</v>
      </c>
      <c r="N48" s="64">
        <v>254</v>
      </c>
      <c r="O48" s="65">
        <v>248</v>
      </c>
      <c r="P48" s="48"/>
      <c r="Q48" s="48"/>
      <c r="R48" s="48"/>
      <c r="S48" s="48"/>
      <c r="T48" s="48"/>
      <c r="U48" s="48"/>
    </row>
    <row r="49" spans="1:21" ht="30.75" customHeight="1" x14ac:dyDescent="0.15">
      <c r="A49" s="48"/>
      <c r="B49" s="1177"/>
      <c r="C49" s="1178"/>
      <c r="D49" s="62"/>
      <c r="E49" s="1154" t="s">
        <v>14</v>
      </c>
      <c r="F49" s="1154"/>
      <c r="G49" s="1154"/>
      <c r="H49" s="1154"/>
      <c r="I49" s="1154"/>
      <c r="J49" s="1155"/>
      <c r="K49" s="63">
        <v>5</v>
      </c>
      <c r="L49" s="64">
        <v>8</v>
      </c>
      <c r="M49" s="64">
        <v>17</v>
      </c>
      <c r="N49" s="64">
        <v>17</v>
      </c>
      <c r="O49" s="65">
        <v>19</v>
      </c>
      <c r="P49" s="48"/>
      <c r="Q49" s="48"/>
      <c r="R49" s="48"/>
      <c r="S49" s="48"/>
      <c r="T49" s="48"/>
      <c r="U49" s="48"/>
    </row>
    <row r="50" spans="1:21" ht="30.75" customHeight="1" x14ac:dyDescent="0.15">
      <c r="A50" s="48"/>
      <c r="B50" s="1177"/>
      <c r="C50" s="1178"/>
      <c r="D50" s="62"/>
      <c r="E50" s="1154" t="s">
        <v>15</v>
      </c>
      <c r="F50" s="1154"/>
      <c r="G50" s="1154"/>
      <c r="H50" s="1154"/>
      <c r="I50" s="1154"/>
      <c r="J50" s="1155"/>
      <c r="K50" s="63">
        <v>0</v>
      </c>
      <c r="L50" s="64">
        <v>0</v>
      </c>
      <c r="M50" s="64">
        <v>0</v>
      </c>
      <c r="N50" s="64">
        <v>0</v>
      </c>
      <c r="O50" s="65">
        <v>0</v>
      </c>
      <c r="P50" s="48"/>
      <c r="Q50" s="48"/>
      <c r="R50" s="48"/>
      <c r="S50" s="48"/>
      <c r="T50" s="48"/>
      <c r="U50" s="48"/>
    </row>
    <row r="51" spans="1:21" ht="30.75" customHeight="1" x14ac:dyDescent="0.15">
      <c r="A51" s="48"/>
      <c r="B51" s="1179"/>
      <c r="C51" s="1180"/>
      <c r="D51" s="66"/>
      <c r="E51" s="1154" t="s">
        <v>16</v>
      </c>
      <c r="F51" s="1154"/>
      <c r="G51" s="1154"/>
      <c r="H51" s="1154"/>
      <c r="I51" s="1154"/>
      <c r="J51" s="1155"/>
      <c r="K51" s="63" t="s">
        <v>490</v>
      </c>
      <c r="L51" s="64" t="s">
        <v>490</v>
      </c>
      <c r="M51" s="64" t="s">
        <v>490</v>
      </c>
      <c r="N51" s="64" t="s">
        <v>490</v>
      </c>
      <c r="O51" s="65" t="s">
        <v>490</v>
      </c>
      <c r="P51" s="48"/>
      <c r="Q51" s="48"/>
      <c r="R51" s="48"/>
      <c r="S51" s="48"/>
      <c r="T51" s="48"/>
      <c r="U51" s="48"/>
    </row>
    <row r="52" spans="1:21" ht="30.75" customHeight="1" x14ac:dyDescent="0.15">
      <c r="A52" s="48"/>
      <c r="B52" s="1152" t="s">
        <v>17</v>
      </c>
      <c r="C52" s="1153"/>
      <c r="D52" s="66"/>
      <c r="E52" s="1154" t="s">
        <v>18</v>
      </c>
      <c r="F52" s="1154"/>
      <c r="G52" s="1154"/>
      <c r="H52" s="1154"/>
      <c r="I52" s="1154"/>
      <c r="J52" s="1155"/>
      <c r="K52" s="63">
        <v>522</v>
      </c>
      <c r="L52" s="64">
        <v>491</v>
      </c>
      <c r="M52" s="64">
        <v>512</v>
      </c>
      <c r="N52" s="64">
        <v>505</v>
      </c>
      <c r="O52" s="65">
        <v>503</v>
      </c>
      <c r="P52" s="48"/>
      <c r="Q52" s="48"/>
      <c r="R52" s="48"/>
      <c r="S52" s="48"/>
      <c r="T52" s="48"/>
      <c r="U52" s="48"/>
    </row>
    <row r="53" spans="1:21" ht="30.75" customHeight="1" thickBot="1" x14ac:dyDescent="0.2">
      <c r="A53" s="48"/>
      <c r="B53" s="1156" t="s">
        <v>19</v>
      </c>
      <c r="C53" s="1157"/>
      <c r="D53" s="67"/>
      <c r="E53" s="1158" t="s">
        <v>20</v>
      </c>
      <c r="F53" s="1158"/>
      <c r="G53" s="1158"/>
      <c r="H53" s="1158"/>
      <c r="I53" s="1158"/>
      <c r="J53" s="1159"/>
      <c r="K53" s="68">
        <v>330</v>
      </c>
      <c r="L53" s="69">
        <v>210</v>
      </c>
      <c r="M53" s="69">
        <v>255</v>
      </c>
      <c r="N53" s="69">
        <v>299</v>
      </c>
      <c r="O53" s="70">
        <v>294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0" t="s">
        <v>24</v>
      </c>
      <c r="C58" s="1161"/>
      <c r="D58" s="1166" t="s">
        <v>25</v>
      </c>
      <c r="E58" s="1167"/>
      <c r="F58" s="1167"/>
      <c r="G58" s="1167"/>
      <c r="H58" s="1167"/>
      <c r="I58" s="1167"/>
      <c r="J58" s="1168"/>
      <c r="K58" s="83"/>
      <c r="L58" s="84"/>
      <c r="M58" s="84"/>
      <c r="N58" s="84"/>
      <c r="O58" s="85"/>
    </row>
    <row r="59" spans="1:21" ht="31.5" customHeight="1" x14ac:dyDescent="0.15">
      <c r="B59" s="1162"/>
      <c r="C59" s="1163"/>
      <c r="D59" s="1169" t="s">
        <v>26</v>
      </c>
      <c r="E59" s="1170"/>
      <c r="F59" s="1170"/>
      <c r="G59" s="1170"/>
      <c r="H59" s="1170"/>
      <c r="I59" s="1170"/>
      <c r="J59" s="1171"/>
      <c r="K59" s="86"/>
      <c r="L59" s="87"/>
      <c r="M59" s="87"/>
      <c r="N59" s="87"/>
      <c r="O59" s="88"/>
    </row>
    <row r="60" spans="1:21" ht="31.5" customHeight="1" thickBot="1" x14ac:dyDescent="0.2">
      <c r="B60" s="1164"/>
      <c r="C60" s="1165"/>
      <c r="D60" s="1172" t="s">
        <v>27</v>
      </c>
      <c r="E60" s="1173"/>
      <c r="F60" s="1173"/>
      <c r="G60" s="1173"/>
      <c r="H60" s="1173"/>
      <c r="I60" s="1173"/>
      <c r="J60" s="1174"/>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c/GPuLmnDCg6ejsMspyqoV88dpiihE2A0AdvfNVzHos9wtnFENweKFfGT+vUBxUQKFa8UYD9tHG3jQCquQ++Q==" saltValue="Gqy+5lMsKGdbrcG0jwQ1D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61"/>
  <sheetViews>
    <sheetView showGridLines="0" zoomScale="55" zoomScaleNormal="5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95" t="s">
        <v>30</v>
      </c>
      <c r="C41" s="1196"/>
      <c r="D41" s="105"/>
      <c r="E41" s="1197" t="s">
        <v>31</v>
      </c>
      <c r="F41" s="1197"/>
      <c r="G41" s="1197"/>
      <c r="H41" s="1198"/>
      <c r="I41" s="355">
        <v>5482</v>
      </c>
      <c r="J41" s="356">
        <v>5411</v>
      </c>
      <c r="K41" s="356">
        <v>5217</v>
      </c>
      <c r="L41" s="356">
        <v>4921</v>
      </c>
      <c r="M41" s="357">
        <v>4904</v>
      </c>
    </row>
    <row r="42" spans="2:13" ht="27.75" customHeight="1" x14ac:dyDescent="0.15">
      <c r="B42" s="1185"/>
      <c r="C42" s="1186"/>
      <c r="D42" s="106"/>
      <c r="E42" s="1189" t="s">
        <v>32</v>
      </c>
      <c r="F42" s="1189"/>
      <c r="G42" s="1189"/>
      <c r="H42" s="1190"/>
      <c r="I42" s="358">
        <v>7</v>
      </c>
      <c r="J42" s="359">
        <v>2</v>
      </c>
      <c r="K42" s="359" t="s">
        <v>490</v>
      </c>
      <c r="L42" s="359" t="s">
        <v>490</v>
      </c>
      <c r="M42" s="360" t="s">
        <v>490</v>
      </c>
    </row>
    <row r="43" spans="2:13" ht="27.75" customHeight="1" x14ac:dyDescent="0.15">
      <c r="B43" s="1185"/>
      <c r="C43" s="1186"/>
      <c r="D43" s="106"/>
      <c r="E43" s="1189" t="s">
        <v>33</v>
      </c>
      <c r="F43" s="1189"/>
      <c r="G43" s="1189"/>
      <c r="H43" s="1190"/>
      <c r="I43" s="358">
        <v>3279</v>
      </c>
      <c r="J43" s="359">
        <v>2901</v>
      </c>
      <c r="K43" s="359">
        <v>3088</v>
      </c>
      <c r="L43" s="359">
        <v>2758</v>
      </c>
      <c r="M43" s="360">
        <v>2801</v>
      </c>
    </row>
    <row r="44" spans="2:13" ht="27.75" customHeight="1" x14ac:dyDescent="0.15">
      <c r="B44" s="1185"/>
      <c r="C44" s="1186"/>
      <c r="D44" s="106"/>
      <c r="E44" s="1189" t="s">
        <v>34</v>
      </c>
      <c r="F44" s="1189"/>
      <c r="G44" s="1189"/>
      <c r="H44" s="1190"/>
      <c r="I44" s="358">
        <v>66</v>
      </c>
      <c r="J44" s="359">
        <v>203</v>
      </c>
      <c r="K44" s="359">
        <v>209</v>
      </c>
      <c r="L44" s="359">
        <v>213</v>
      </c>
      <c r="M44" s="360">
        <v>188</v>
      </c>
    </row>
    <row r="45" spans="2:13" ht="27.75" customHeight="1" x14ac:dyDescent="0.15">
      <c r="B45" s="1185"/>
      <c r="C45" s="1186"/>
      <c r="D45" s="106"/>
      <c r="E45" s="1189" t="s">
        <v>35</v>
      </c>
      <c r="F45" s="1189"/>
      <c r="G45" s="1189"/>
      <c r="H45" s="1190"/>
      <c r="I45" s="358">
        <v>855</v>
      </c>
      <c r="J45" s="359">
        <v>821</v>
      </c>
      <c r="K45" s="359">
        <v>812</v>
      </c>
      <c r="L45" s="359">
        <v>864</v>
      </c>
      <c r="M45" s="360">
        <v>830</v>
      </c>
    </row>
    <row r="46" spans="2:13" ht="27.75" customHeight="1" x14ac:dyDescent="0.15">
      <c r="B46" s="1185"/>
      <c r="C46" s="1186"/>
      <c r="D46" s="107"/>
      <c r="E46" s="1189" t="s">
        <v>36</v>
      </c>
      <c r="F46" s="1189"/>
      <c r="G46" s="1189"/>
      <c r="H46" s="1190"/>
      <c r="I46" s="358" t="s">
        <v>490</v>
      </c>
      <c r="J46" s="359" t="s">
        <v>490</v>
      </c>
      <c r="K46" s="359" t="s">
        <v>490</v>
      </c>
      <c r="L46" s="359" t="s">
        <v>490</v>
      </c>
      <c r="M46" s="360" t="s">
        <v>490</v>
      </c>
    </row>
    <row r="47" spans="2:13" ht="27.75" customHeight="1" x14ac:dyDescent="0.15">
      <c r="B47" s="1185"/>
      <c r="C47" s="1186"/>
      <c r="D47" s="108"/>
      <c r="E47" s="1199" t="s">
        <v>37</v>
      </c>
      <c r="F47" s="1200"/>
      <c r="G47" s="1200"/>
      <c r="H47" s="1201"/>
      <c r="I47" s="358" t="s">
        <v>490</v>
      </c>
      <c r="J47" s="359" t="s">
        <v>490</v>
      </c>
      <c r="K47" s="359" t="s">
        <v>490</v>
      </c>
      <c r="L47" s="359" t="s">
        <v>490</v>
      </c>
      <c r="M47" s="360" t="s">
        <v>490</v>
      </c>
    </row>
    <row r="48" spans="2:13" ht="27.75" customHeight="1" x14ac:dyDescent="0.15">
      <c r="B48" s="1185"/>
      <c r="C48" s="1186"/>
      <c r="D48" s="106"/>
      <c r="E48" s="1189" t="s">
        <v>38</v>
      </c>
      <c r="F48" s="1189"/>
      <c r="G48" s="1189"/>
      <c r="H48" s="1190"/>
      <c r="I48" s="358" t="s">
        <v>490</v>
      </c>
      <c r="J48" s="359" t="s">
        <v>490</v>
      </c>
      <c r="K48" s="359" t="s">
        <v>490</v>
      </c>
      <c r="L48" s="359" t="s">
        <v>490</v>
      </c>
      <c r="M48" s="360" t="s">
        <v>490</v>
      </c>
    </row>
    <row r="49" spans="2:13" ht="27.75" customHeight="1" x14ac:dyDescent="0.15">
      <c r="B49" s="1187"/>
      <c r="C49" s="1188"/>
      <c r="D49" s="106"/>
      <c r="E49" s="1189" t="s">
        <v>39</v>
      </c>
      <c r="F49" s="1189"/>
      <c r="G49" s="1189"/>
      <c r="H49" s="1190"/>
      <c r="I49" s="358" t="s">
        <v>490</v>
      </c>
      <c r="J49" s="359" t="s">
        <v>490</v>
      </c>
      <c r="K49" s="359" t="s">
        <v>490</v>
      </c>
      <c r="L49" s="359" t="s">
        <v>490</v>
      </c>
      <c r="M49" s="360" t="s">
        <v>490</v>
      </c>
    </row>
    <row r="50" spans="2:13" ht="27.75" customHeight="1" x14ac:dyDescent="0.15">
      <c r="B50" s="1183" t="s">
        <v>40</v>
      </c>
      <c r="C50" s="1184"/>
      <c r="D50" s="109"/>
      <c r="E50" s="1189" t="s">
        <v>41</v>
      </c>
      <c r="F50" s="1189"/>
      <c r="G50" s="1189"/>
      <c r="H50" s="1190"/>
      <c r="I50" s="358">
        <v>3116</v>
      </c>
      <c r="J50" s="359">
        <v>3152</v>
      </c>
      <c r="K50" s="359">
        <v>3508</v>
      </c>
      <c r="L50" s="359">
        <v>3572</v>
      </c>
      <c r="M50" s="360">
        <v>3437</v>
      </c>
    </row>
    <row r="51" spans="2:13" ht="27.75" customHeight="1" x14ac:dyDescent="0.15">
      <c r="B51" s="1185"/>
      <c r="C51" s="1186"/>
      <c r="D51" s="106"/>
      <c r="E51" s="1189" t="s">
        <v>42</v>
      </c>
      <c r="F51" s="1189"/>
      <c r="G51" s="1189"/>
      <c r="H51" s="1190"/>
      <c r="I51" s="358">
        <v>357</v>
      </c>
      <c r="J51" s="359">
        <v>322</v>
      </c>
      <c r="K51" s="359">
        <v>471</v>
      </c>
      <c r="L51" s="359">
        <v>502</v>
      </c>
      <c r="M51" s="360">
        <v>607</v>
      </c>
    </row>
    <row r="52" spans="2:13" ht="27.75" customHeight="1" x14ac:dyDescent="0.15">
      <c r="B52" s="1187"/>
      <c r="C52" s="1188"/>
      <c r="D52" s="106"/>
      <c r="E52" s="1189" t="s">
        <v>43</v>
      </c>
      <c r="F52" s="1189"/>
      <c r="G52" s="1189"/>
      <c r="H52" s="1190"/>
      <c r="I52" s="358">
        <v>5485</v>
      </c>
      <c r="J52" s="359">
        <v>5395</v>
      </c>
      <c r="K52" s="359">
        <v>5084</v>
      </c>
      <c r="L52" s="359">
        <v>4782</v>
      </c>
      <c r="M52" s="360">
        <v>4755</v>
      </c>
    </row>
    <row r="53" spans="2:13" ht="27.75" customHeight="1" thickBot="1" x14ac:dyDescent="0.2">
      <c r="B53" s="1191" t="s">
        <v>19</v>
      </c>
      <c r="C53" s="1192"/>
      <c r="D53" s="110"/>
      <c r="E53" s="1193" t="s">
        <v>44</v>
      </c>
      <c r="F53" s="1193"/>
      <c r="G53" s="1193"/>
      <c r="H53" s="1194"/>
      <c r="I53" s="361">
        <v>732</v>
      </c>
      <c r="J53" s="362">
        <v>470</v>
      </c>
      <c r="K53" s="362">
        <v>261</v>
      </c>
      <c r="L53" s="362">
        <v>-100</v>
      </c>
      <c r="M53" s="363">
        <v>-76</v>
      </c>
    </row>
    <row r="54" spans="2:13" ht="27.75" customHeight="1" x14ac:dyDescent="0.15">
      <c r="B54" s="111"/>
      <c r="C54" s="112"/>
      <c r="D54" s="112"/>
      <c r="E54" s="113"/>
      <c r="F54" s="113"/>
      <c r="G54" s="113"/>
      <c r="H54" s="113"/>
      <c r="I54" s="114"/>
      <c r="J54" s="114"/>
      <c r="K54" s="114"/>
      <c r="L54" s="114"/>
      <c r="M54" s="114"/>
    </row>
    <row r="55" spans="2:13" x14ac:dyDescent="0.15"/>
    <row r="56" spans="2:13" ht="13.5" hidden="1" customHeight="1" x14ac:dyDescent="0.15"/>
    <row r="57" spans="2:13" ht="13.5" hidden="1" customHeight="1" x14ac:dyDescent="0.15"/>
    <row r="58" spans="2:13" ht="13.5" hidden="1" customHeight="1" x14ac:dyDescent="0.15"/>
    <row r="59" spans="2:13" ht="13.5" hidden="1" customHeight="1" x14ac:dyDescent="0.15"/>
    <row r="60" spans="2:13" ht="13.5" hidden="1" customHeight="1" x14ac:dyDescent="0.15"/>
    <row r="61" spans="2:13" ht="13.5" hidden="1" customHeight="1" x14ac:dyDescent="0.15"/>
  </sheetData>
  <sheetProtection algorithmName="SHA-512" hashValue="QhrQhIYMMej8mMIL4zbthuJLmStj/JEhpI9uMBk+Yx+OF74yQj1EPFtrXnMu36ogh16D+9vXjz+H+u1U7S6NCA==" saltValue="gi5Gsf6IVZ783uV97ItJZ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70"/>
  <sheetViews>
    <sheetView showGridLines="0" topLeftCell="A41" zoomScale="55" zoomScaleNormal="5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0" t="s">
        <v>46</v>
      </c>
      <c r="D55" s="1210"/>
      <c r="E55" s="1211"/>
      <c r="F55" s="122">
        <v>1421</v>
      </c>
      <c r="G55" s="122">
        <v>1387</v>
      </c>
      <c r="H55" s="123">
        <v>1224</v>
      </c>
    </row>
    <row r="56" spans="2:8" ht="52.5" customHeight="1" x14ac:dyDescent="0.15">
      <c r="B56" s="124"/>
      <c r="C56" s="1212" t="s">
        <v>47</v>
      </c>
      <c r="D56" s="1212"/>
      <c r="E56" s="1213"/>
      <c r="F56" s="125">
        <v>361</v>
      </c>
      <c r="G56" s="125">
        <v>361</v>
      </c>
      <c r="H56" s="126">
        <v>381</v>
      </c>
    </row>
    <row r="57" spans="2:8" ht="53.25" customHeight="1" x14ac:dyDescent="0.15">
      <c r="B57" s="124"/>
      <c r="C57" s="1214" t="s">
        <v>48</v>
      </c>
      <c r="D57" s="1214"/>
      <c r="E57" s="1215"/>
      <c r="F57" s="127">
        <v>1007</v>
      </c>
      <c r="G57" s="127">
        <v>1018</v>
      </c>
      <c r="H57" s="128">
        <v>1039</v>
      </c>
    </row>
    <row r="58" spans="2:8" ht="45.75" customHeight="1" x14ac:dyDescent="0.15">
      <c r="B58" s="129"/>
      <c r="C58" s="1202" t="s">
        <v>553</v>
      </c>
      <c r="D58" s="1203"/>
      <c r="E58" s="1204"/>
      <c r="F58" s="130">
        <v>472</v>
      </c>
      <c r="G58" s="130">
        <v>492</v>
      </c>
      <c r="H58" s="131">
        <v>512</v>
      </c>
    </row>
    <row r="59" spans="2:8" ht="45.75" customHeight="1" x14ac:dyDescent="0.15">
      <c r="B59" s="129"/>
      <c r="C59" s="1202" t="s">
        <v>554</v>
      </c>
      <c r="D59" s="1203"/>
      <c r="E59" s="1204"/>
      <c r="F59" s="130">
        <v>417</v>
      </c>
      <c r="G59" s="130">
        <v>445</v>
      </c>
      <c r="H59" s="131">
        <v>455</v>
      </c>
    </row>
    <row r="60" spans="2:8" ht="45.75" customHeight="1" x14ac:dyDescent="0.15">
      <c r="B60" s="129"/>
      <c r="C60" s="1202" t="s">
        <v>567</v>
      </c>
      <c r="D60" s="1203"/>
      <c r="E60" s="1204"/>
      <c r="F60" s="130">
        <v>46</v>
      </c>
      <c r="G60" s="130">
        <v>41</v>
      </c>
      <c r="H60" s="131">
        <v>36</v>
      </c>
    </row>
    <row r="61" spans="2:8" ht="45.75" customHeight="1" x14ac:dyDescent="0.15">
      <c r="B61" s="129"/>
      <c r="C61" s="1202" t="s">
        <v>555</v>
      </c>
      <c r="D61" s="1203"/>
      <c r="E61" s="1204"/>
      <c r="F61" s="130">
        <v>27</v>
      </c>
      <c r="G61" s="130">
        <v>24</v>
      </c>
      <c r="H61" s="131">
        <v>14</v>
      </c>
    </row>
    <row r="62" spans="2:8" ht="45.75" customHeight="1" thickBot="1" x14ac:dyDescent="0.2">
      <c r="B62" s="132"/>
      <c r="C62" s="1205" t="s">
        <v>556</v>
      </c>
      <c r="D62" s="1206"/>
      <c r="E62" s="1207"/>
      <c r="F62" s="133">
        <v>7</v>
      </c>
      <c r="G62" s="133">
        <v>9</v>
      </c>
      <c r="H62" s="134">
        <v>12</v>
      </c>
    </row>
    <row r="63" spans="2:8" ht="52.5" customHeight="1" thickBot="1" x14ac:dyDescent="0.2">
      <c r="B63" s="135"/>
      <c r="C63" s="1208" t="s">
        <v>49</v>
      </c>
      <c r="D63" s="1208"/>
      <c r="E63" s="1209"/>
      <c r="F63" s="136">
        <v>2789</v>
      </c>
      <c r="G63" s="136">
        <v>2767</v>
      </c>
      <c r="H63" s="137">
        <v>2644</v>
      </c>
    </row>
    <row r="64" spans="2:8"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sheetData>
  <sheetProtection algorithmName="SHA-512" hashValue="umikXyxMmWJPeljtqP4QLcPbMj7Ak+7b/3omV7SAifNf9u3UcXsZwmKkDxrbEf3iF3hL+H+ajqUrZHCoK2MKzg==" saltValue="/xrFuqbV8/9yPRk15bMm4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527</v>
      </c>
      <c r="G2" s="151"/>
      <c r="H2" s="152"/>
    </row>
    <row r="3" spans="1:8" x14ac:dyDescent="0.15">
      <c r="A3" s="148" t="s">
        <v>520</v>
      </c>
      <c r="B3" s="153"/>
      <c r="C3" s="154"/>
      <c r="D3" s="155">
        <v>140647</v>
      </c>
      <c r="E3" s="156"/>
      <c r="F3" s="157">
        <v>103390</v>
      </c>
      <c r="G3" s="158"/>
      <c r="H3" s="159"/>
    </row>
    <row r="4" spans="1:8" x14ac:dyDescent="0.15">
      <c r="A4" s="160"/>
      <c r="B4" s="161"/>
      <c r="C4" s="162"/>
      <c r="D4" s="163">
        <v>8675</v>
      </c>
      <c r="E4" s="164"/>
      <c r="F4" s="165">
        <v>51269</v>
      </c>
      <c r="G4" s="166"/>
      <c r="H4" s="167"/>
    </row>
    <row r="5" spans="1:8" x14ac:dyDescent="0.15">
      <c r="A5" s="148" t="s">
        <v>522</v>
      </c>
      <c r="B5" s="153"/>
      <c r="C5" s="154"/>
      <c r="D5" s="155">
        <v>146339</v>
      </c>
      <c r="E5" s="156"/>
      <c r="F5" s="157">
        <v>117234</v>
      </c>
      <c r="G5" s="158"/>
      <c r="H5" s="159"/>
    </row>
    <row r="6" spans="1:8" x14ac:dyDescent="0.15">
      <c r="A6" s="160"/>
      <c r="B6" s="161"/>
      <c r="C6" s="162"/>
      <c r="D6" s="163">
        <v>12426</v>
      </c>
      <c r="E6" s="164"/>
      <c r="F6" s="165">
        <v>59796</v>
      </c>
      <c r="G6" s="166"/>
      <c r="H6" s="167"/>
    </row>
    <row r="7" spans="1:8" x14ac:dyDescent="0.15">
      <c r="A7" s="148" t="s">
        <v>523</v>
      </c>
      <c r="B7" s="153"/>
      <c r="C7" s="154"/>
      <c r="D7" s="155">
        <v>33018</v>
      </c>
      <c r="E7" s="156"/>
      <c r="F7" s="157">
        <v>97758</v>
      </c>
      <c r="G7" s="158"/>
      <c r="H7" s="159"/>
    </row>
    <row r="8" spans="1:8" x14ac:dyDescent="0.15">
      <c r="A8" s="160"/>
      <c r="B8" s="161"/>
      <c r="C8" s="162"/>
      <c r="D8" s="163">
        <v>14857</v>
      </c>
      <c r="E8" s="164"/>
      <c r="F8" s="165">
        <v>45946</v>
      </c>
      <c r="G8" s="166"/>
      <c r="H8" s="167"/>
    </row>
    <row r="9" spans="1:8" x14ac:dyDescent="0.15">
      <c r="A9" s="148" t="s">
        <v>524</v>
      </c>
      <c r="B9" s="153"/>
      <c r="C9" s="154"/>
      <c r="D9" s="155">
        <v>32892</v>
      </c>
      <c r="E9" s="156"/>
      <c r="F9" s="157">
        <v>91338</v>
      </c>
      <c r="G9" s="158"/>
      <c r="H9" s="159"/>
    </row>
    <row r="10" spans="1:8" x14ac:dyDescent="0.15">
      <c r="A10" s="160"/>
      <c r="B10" s="161"/>
      <c r="C10" s="162"/>
      <c r="D10" s="163">
        <v>13456</v>
      </c>
      <c r="E10" s="164"/>
      <c r="F10" s="165">
        <v>43989</v>
      </c>
      <c r="G10" s="166"/>
      <c r="H10" s="167"/>
    </row>
    <row r="11" spans="1:8" x14ac:dyDescent="0.15">
      <c r="A11" s="148" t="s">
        <v>525</v>
      </c>
      <c r="B11" s="153"/>
      <c r="C11" s="154"/>
      <c r="D11" s="155">
        <v>45360</v>
      </c>
      <c r="E11" s="156"/>
      <c r="F11" s="157">
        <v>103975</v>
      </c>
      <c r="G11" s="158"/>
      <c r="H11" s="159"/>
    </row>
    <row r="12" spans="1:8" x14ac:dyDescent="0.15">
      <c r="A12" s="160"/>
      <c r="B12" s="161"/>
      <c r="C12" s="168"/>
      <c r="D12" s="163">
        <v>36846</v>
      </c>
      <c r="E12" s="164"/>
      <c r="F12" s="165">
        <v>52698</v>
      </c>
      <c r="G12" s="166"/>
      <c r="H12" s="167"/>
    </row>
    <row r="13" spans="1:8" x14ac:dyDescent="0.15">
      <c r="A13" s="148"/>
      <c r="B13" s="153"/>
      <c r="C13" s="169"/>
      <c r="D13" s="170">
        <v>79651</v>
      </c>
      <c r="E13" s="171"/>
      <c r="F13" s="172">
        <v>102739</v>
      </c>
      <c r="G13" s="173"/>
      <c r="H13" s="159"/>
    </row>
    <row r="14" spans="1:8" x14ac:dyDescent="0.15">
      <c r="A14" s="160"/>
      <c r="B14" s="161"/>
      <c r="C14" s="162"/>
      <c r="D14" s="163">
        <v>17252</v>
      </c>
      <c r="E14" s="164"/>
      <c r="F14" s="165">
        <v>50740</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8.35</v>
      </c>
      <c r="C19" s="174">
        <f>ROUND(VALUE(SUBSTITUTE(実質収支比率等に係る経年分析!G$48,"▲","-")),2)</f>
        <v>9.74</v>
      </c>
      <c r="D19" s="174">
        <f>ROUND(VALUE(SUBSTITUTE(実質収支比率等に係る経年分析!H$48,"▲","-")),2)</f>
        <v>8.92</v>
      </c>
      <c r="E19" s="174">
        <f>ROUND(VALUE(SUBSTITUTE(実質収支比率等に係る経年分析!I$48,"▲","-")),2)</f>
        <v>8.81</v>
      </c>
      <c r="F19" s="174">
        <f>ROUND(VALUE(SUBSTITUTE(実質収支比率等に係る経年分析!J$48,"▲","-")),2)</f>
        <v>4.99</v>
      </c>
    </row>
    <row r="20" spans="1:11" x14ac:dyDescent="0.15">
      <c r="A20" s="174" t="s">
        <v>53</v>
      </c>
      <c r="B20" s="174">
        <f>ROUND(VALUE(SUBSTITUTE(実質収支比率等に係る経年分析!F$47,"▲","-")),2)</f>
        <v>31.26</v>
      </c>
      <c r="C20" s="174">
        <f>ROUND(VALUE(SUBSTITUTE(実質収支比率等に係る経年分析!G$47,"▲","-")),2)</f>
        <v>30.12</v>
      </c>
      <c r="D20" s="174">
        <f>ROUND(VALUE(SUBSTITUTE(実質収支比率等に係る経年分析!H$47,"▲","-")),2)</f>
        <v>32.799999999999997</v>
      </c>
      <c r="E20" s="174">
        <f>ROUND(VALUE(SUBSTITUTE(実質収支比率等に係る経年分析!I$47,"▲","-")),2)</f>
        <v>33.01</v>
      </c>
      <c r="F20" s="174">
        <f>ROUND(VALUE(SUBSTITUTE(実質収支比率等に係る経年分析!J$47,"▲","-")),2)</f>
        <v>29.42</v>
      </c>
    </row>
    <row r="21" spans="1:11" x14ac:dyDescent="0.15">
      <c r="A21" s="174" t="s">
        <v>54</v>
      </c>
      <c r="B21" s="174">
        <f>IF(ISNUMBER(VALUE(SUBSTITUTE(実質収支比率等に係る経年分析!F$49,"▲","-"))),ROUND(VALUE(SUBSTITUTE(実質収支比率等に係る経年分析!F$49,"▲","-")),2),NA())</f>
        <v>-19.579999999999998</v>
      </c>
      <c r="C21" s="174">
        <f>IF(ISNUMBER(VALUE(SUBSTITUTE(実質収支比率等に係る経年分析!G$49,"▲","-"))),ROUND(VALUE(SUBSTITUTE(実質収支比率等に係る経年分析!G$49,"▲","-")),2),NA())</f>
        <v>-2.04</v>
      </c>
      <c r="D21" s="174">
        <f>IF(ISNUMBER(VALUE(SUBSTITUTE(実質収支比率等に係る経年分析!H$49,"▲","-"))),ROUND(VALUE(SUBSTITUTE(実質収支比率等に係る経年分析!H$49,"▲","-")),2),NA())</f>
        <v>-0.48</v>
      </c>
      <c r="E21" s="174">
        <f>IF(ISNUMBER(VALUE(SUBSTITUTE(実質収支比率等に係る経年分析!I$49,"▲","-"))),ROUND(VALUE(SUBSTITUTE(実質収支比率等に係る経年分析!I$49,"▲","-")),2),NA())</f>
        <v>-7.83</v>
      </c>
      <c r="F21" s="174">
        <f>IF(ISNUMBER(VALUE(SUBSTITUTE(実質収支比率等に係る経年分析!J$49,"▲","-"))),ROUND(VALUE(SUBSTITUTE(実質収支比率等に係る経年分析!J$49,"▲","-")),2),NA())</f>
        <v>-14.59</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4.37</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0.66</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0.36</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2.75</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松島町松島区外区有財産特別会計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0.44</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松島町後期高齢者医療特別会計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0.04</v>
      </c>
    </row>
    <row r="31" spans="1:11" x14ac:dyDescent="0.15">
      <c r="A31" s="175" t="str">
        <f>IF(連結実質赤字比率に係る赤字・黒字の構成分析!C$39="",NA(),連結実質赤字比率に係る赤字・黒字の構成分析!C$39)</f>
        <v>松島町国民健康保険特別会計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1.92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1.02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1.51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1.1599999999999999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0.06</v>
      </c>
    </row>
    <row r="32" spans="1:11" x14ac:dyDescent="0.15">
      <c r="A32" s="175" t="str">
        <f>IF(連結実質赤字比率に係る赤字・黒字の構成分析!C$38="",NA(),連結実質赤字比率に係る赤字・黒字の構成分析!C$38)</f>
        <v>松島町観瀾亭等特別会計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0.28999999999999998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0.36</v>
      </c>
    </row>
    <row r="33" spans="1:16" x14ac:dyDescent="0.15">
      <c r="A33" s="175" t="str">
        <f>IF(連結実質赤字比率に係る赤字・黒字の構成分析!C$37="",NA(),連結実質赤字比率に係る赤字・黒字の構成分析!C$37)</f>
        <v>松島町下水道事業会計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#VALUE!</v>
      </c>
      <c r="G33" s="175" t="e">
        <f>IF(ROUND(VALUE(SUBSTITUTE(連結実質赤字比率に係る赤字・黒字の構成分析!H$37,"▲", "-")), 2) &gt;= 0, ABS(ROUND(VALUE(SUBSTITUTE(連結実質赤字比率に係る赤字・黒字の構成分析!H$37,"▲", "-")), 2)), NA())</f>
        <v>#VALUE!</v>
      </c>
      <c r="H33" s="175" t="e">
        <f>IF(ROUND(VALUE(SUBSTITUTE(連結実質赤字比率に係る赤字・黒字の構成分析!I$37,"▲", "-")), 2) &lt; 0, ABS(ROUND(VALUE(SUBSTITUTE(連結実質赤字比率に係る赤字・黒字の構成分析!I$37,"▲", "-")), 2)), NA())</f>
        <v>#VALUE!</v>
      </c>
      <c r="I33" s="175" t="e">
        <f>IF(ROUND(VALUE(SUBSTITUTE(連結実質赤字比率に係る赤字・黒字の構成分析!I$37,"▲", "-")), 2) &gt;= 0, ABS(ROUND(VALUE(SUBSTITUTE(連結実質赤字比率に係る赤字・黒字の構成分析!I$37,"▲", "-")), 2)), NA())</f>
        <v>#VALUE!</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1.49</v>
      </c>
    </row>
    <row r="34" spans="1:16" x14ac:dyDescent="0.15">
      <c r="A34" s="175" t="str">
        <f>IF(連結実質赤字比率に係る赤字・黒字の構成分析!C$36="",NA(),連結実質赤字比率に係る赤字・黒字の構成分析!C$36)</f>
        <v>松島町介護保険特別会計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0.81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1.86</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7.91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9.74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8.91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8.81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4.9800000000000004</v>
      </c>
    </row>
    <row r="36" spans="1:16" x14ac:dyDescent="0.15">
      <c r="A36" s="175" t="str">
        <f>IF(連結実質赤字比率に係る赤字・黒字の構成分析!C$34="",NA(),連結実質赤字比率に係る赤字・黒字の構成分析!C$34)</f>
        <v>松島町水道事業会計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41.88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39.49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37.61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34.22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26.71</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522</v>
      </c>
      <c r="E42" s="176"/>
      <c r="F42" s="176"/>
      <c r="G42" s="176">
        <f>'実質公債費比率（分子）の構造'!L$52</f>
        <v>491</v>
      </c>
      <c r="H42" s="176"/>
      <c r="I42" s="176"/>
      <c r="J42" s="176">
        <f>'実質公債費比率（分子）の構造'!M$52</f>
        <v>512</v>
      </c>
      <c r="K42" s="176"/>
      <c r="L42" s="176"/>
      <c r="M42" s="176">
        <f>'実質公債費比率（分子）の構造'!N$52</f>
        <v>505</v>
      </c>
      <c r="N42" s="176"/>
      <c r="O42" s="176"/>
      <c r="P42" s="176">
        <f>'実質公債費比率（分子）の構造'!O$52</f>
        <v>503</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5</v>
      </c>
      <c r="C45" s="176"/>
      <c r="D45" s="176"/>
      <c r="E45" s="176">
        <f>'実質公債費比率（分子）の構造'!L$49</f>
        <v>8</v>
      </c>
      <c r="F45" s="176"/>
      <c r="G45" s="176"/>
      <c r="H45" s="176">
        <f>'実質公債費比率（分子）の構造'!M$49</f>
        <v>17</v>
      </c>
      <c r="I45" s="176"/>
      <c r="J45" s="176"/>
      <c r="K45" s="176">
        <f>'実質公債費比率（分子）の構造'!N$49</f>
        <v>17</v>
      </c>
      <c r="L45" s="176"/>
      <c r="M45" s="176"/>
      <c r="N45" s="176">
        <f>'実質公債費比率（分子）の構造'!O$49</f>
        <v>19</v>
      </c>
      <c r="O45" s="176"/>
      <c r="P45" s="176"/>
    </row>
    <row r="46" spans="1:16" x14ac:dyDescent="0.15">
      <c r="A46" s="176" t="s">
        <v>64</v>
      </c>
      <c r="B46" s="176">
        <f>'実質公債費比率（分子）の構造'!K$48</f>
        <v>321</v>
      </c>
      <c r="C46" s="176"/>
      <c r="D46" s="176"/>
      <c r="E46" s="176">
        <f>'実質公債費比率（分子）の構造'!L$48</f>
        <v>186</v>
      </c>
      <c r="F46" s="176"/>
      <c r="G46" s="176"/>
      <c r="H46" s="176">
        <f>'実質公債費比率（分子）の構造'!M$48</f>
        <v>244</v>
      </c>
      <c r="I46" s="176"/>
      <c r="J46" s="176"/>
      <c r="K46" s="176">
        <f>'実質公債費比率（分子）の構造'!N$48</f>
        <v>254</v>
      </c>
      <c r="L46" s="176"/>
      <c r="M46" s="176"/>
      <c r="N46" s="176">
        <f>'実質公債費比率（分子）の構造'!O$48</f>
        <v>248</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526</v>
      </c>
      <c r="C49" s="176"/>
      <c r="D49" s="176"/>
      <c r="E49" s="176">
        <f>'実質公債費比率（分子）の構造'!L$45</f>
        <v>507</v>
      </c>
      <c r="F49" s="176"/>
      <c r="G49" s="176"/>
      <c r="H49" s="176">
        <f>'実質公債費比率（分子）の構造'!M$45</f>
        <v>506</v>
      </c>
      <c r="I49" s="176"/>
      <c r="J49" s="176"/>
      <c r="K49" s="176">
        <f>'実質公債費比率（分子）の構造'!N$45</f>
        <v>533</v>
      </c>
      <c r="L49" s="176"/>
      <c r="M49" s="176"/>
      <c r="N49" s="176">
        <f>'実質公債費比率（分子）の構造'!O$45</f>
        <v>530</v>
      </c>
      <c r="O49" s="176"/>
      <c r="P49" s="176"/>
    </row>
    <row r="50" spans="1:16" x14ac:dyDescent="0.15">
      <c r="A50" s="176" t="s">
        <v>67</v>
      </c>
      <c r="B50" s="176" t="e">
        <f>NA()</f>
        <v>#N/A</v>
      </c>
      <c r="C50" s="176">
        <f>IF(ISNUMBER('実質公債費比率（分子）の構造'!K$53),'実質公債費比率（分子）の構造'!K$53,NA())</f>
        <v>330</v>
      </c>
      <c r="D50" s="176" t="e">
        <f>NA()</f>
        <v>#N/A</v>
      </c>
      <c r="E50" s="176" t="e">
        <f>NA()</f>
        <v>#N/A</v>
      </c>
      <c r="F50" s="176">
        <f>IF(ISNUMBER('実質公債費比率（分子）の構造'!L$53),'実質公債費比率（分子）の構造'!L$53,NA())</f>
        <v>210</v>
      </c>
      <c r="G50" s="176" t="e">
        <f>NA()</f>
        <v>#N/A</v>
      </c>
      <c r="H50" s="176" t="e">
        <f>NA()</f>
        <v>#N/A</v>
      </c>
      <c r="I50" s="176">
        <f>IF(ISNUMBER('実質公債費比率（分子）の構造'!M$53),'実質公債費比率（分子）の構造'!M$53,NA())</f>
        <v>255</v>
      </c>
      <c r="J50" s="176" t="e">
        <f>NA()</f>
        <v>#N/A</v>
      </c>
      <c r="K50" s="176" t="e">
        <f>NA()</f>
        <v>#N/A</v>
      </c>
      <c r="L50" s="176">
        <f>IF(ISNUMBER('実質公債費比率（分子）の構造'!N$53),'実質公債費比率（分子）の構造'!N$53,NA())</f>
        <v>299</v>
      </c>
      <c r="M50" s="176" t="e">
        <f>NA()</f>
        <v>#N/A</v>
      </c>
      <c r="N50" s="176" t="e">
        <f>NA()</f>
        <v>#N/A</v>
      </c>
      <c r="O50" s="176">
        <f>IF(ISNUMBER('実質公債費比率（分子）の構造'!O$53),'実質公債費比率（分子）の構造'!O$53,NA())</f>
        <v>294</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5485</v>
      </c>
      <c r="E56" s="175"/>
      <c r="F56" s="175"/>
      <c r="G56" s="175">
        <f>'将来負担比率（分子）の構造'!J$52</f>
        <v>5395</v>
      </c>
      <c r="H56" s="175"/>
      <c r="I56" s="175"/>
      <c r="J56" s="175">
        <f>'将来負担比率（分子）の構造'!K$52</f>
        <v>5084</v>
      </c>
      <c r="K56" s="175"/>
      <c r="L56" s="175"/>
      <c r="M56" s="175">
        <f>'将来負担比率（分子）の構造'!L$52</f>
        <v>4782</v>
      </c>
      <c r="N56" s="175"/>
      <c r="O56" s="175"/>
      <c r="P56" s="175">
        <f>'将来負担比率（分子）の構造'!M$52</f>
        <v>4755</v>
      </c>
    </row>
    <row r="57" spans="1:16" x14ac:dyDescent="0.15">
      <c r="A57" s="175" t="s">
        <v>42</v>
      </c>
      <c r="B57" s="175"/>
      <c r="C57" s="175"/>
      <c r="D57" s="175">
        <f>'将来負担比率（分子）の構造'!I$51</f>
        <v>357</v>
      </c>
      <c r="E57" s="175"/>
      <c r="F57" s="175"/>
      <c r="G57" s="175">
        <f>'将来負担比率（分子）の構造'!J$51</f>
        <v>322</v>
      </c>
      <c r="H57" s="175"/>
      <c r="I57" s="175"/>
      <c r="J57" s="175">
        <f>'将来負担比率（分子）の構造'!K$51</f>
        <v>471</v>
      </c>
      <c r="K57" s="175"/>
      <c r="L57" s="175"/>
      <c r="M57" s="175">
        <f>'将来負担比率（分子）の構造'!L$51</f>
        <v>502</v>
      </c>
      <c r="N57" s="175"/>
      <c r="O57" s="175"/>
      <c r="P57" s="175">
        <f>'将来負担比率（分子）の構造'!M$51</f>
        <v>607</v>
      </c>
    </row>
    <row r="58" spans="1:16" x14ac:dyDescent="0.15">
      <c r="A58" s="175" t="s">
        <v>41</v>
      </c>
      <c r="B58" s="175"/>
      <c r="C58" s="175"/>
      <c r="D58" s="175">
        <f>'将来負担比率（分子）の構造'!I$50</f>
        <v>3116</v>
      </c>
      <c r="E58" s="175"/>
      <c r="F58" s="175"/>
      <c r="G58" s="175">
        <f>'将来負担比率（分子）の構造'!J$50</f>
        <v>3152</v>
      </c>
      <c r="H58" s="175"/>
      <c r="I58" s="175"/>
      <c r="J58" s="175">
        <f>'将来負担比率（分子）の構造'!K$50</f>
        <v>3508</v>
      </c>
      <c r="K58" s="175"/>
      <c r="L58" s="175"/>
      <c r="M58" s="175">
        <f>'将来負担比率（分子）の構造'!L$50</f>
        <v>3572</v>
      </c>
      <c r="N58" s="175"/>
      <c r="O58" s="175"/>
      <c r="P58" s="175">
        <f>'将来負担比率（分子）の構造'!M$50</f>
        <v>3437</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855</v>
      </c>
      <c r="C62" s="175"/>
      <c r="D62" s="175"/>
      <c r="E62" s="175">
        <f>'将来負担比率（分子）の構造'!J$45</f>
        <v>821</v>
      </c>
      <c r="F62" s="175"/>
      <c r="G62" s="175"/>
      <c r="H62" s="175">
        <f>'将来負担比率（分子）の構造'!K$45</f>
        <v>812</v>
      </c>
      <c r="I62" s="175"/>
      <c r="J62" s="175"/>
      <c r="K62" s="175">
        <f>'将来負担比率（分子）の構造'!L$45</f>
        <v>864</v>
      </c>
      <c r="L62" s="175"/>
      <c r="M62" s="175"/>
      <c r="N62" s="175">
        <f>'将来負担比率（分子）の構造'!M$45</f>
        <v>830</v>
      </c>
      <c r="O62" s="175"/>
      <c r="P62" s="175"/>
    </row>
    <row r="63" spans="1:16" x14ac:dyDescent="0.15">
      <c r="A63" s="175" t="s">
        <v>34</v>
      </c>
      <c r="B63" s="175">
        <f>'将来負担比率（分子）の構造'!I$44</f>
        <v>66</v>
      </c>
      <c r="C63" s="175"/>
      <c r="D63" s="175"/>
      <c r="E63" s="175">
        <f>'将来負担比率（分子）の構造'!J$44</f>
        <v>203</v>
      </c>
      <c r="F63" s="175"/>
      <c r="G63" s="175"/>
      <c r="H63" s="175">
        <f>'将来負担比率（分子）の構造'!K$44</f>
        <v>209</v>
      </c>
      <c r="I63" s="175"/>
      <c r="J63" s="175"/>
      <c r="K63" s="175">
        <f>'将来負担比率（分子）の構造'!L$44</f>
        <v>213</v>
      </c>
      <c r="L63" s="175"/>
      <c r="M63" s="175"/>
      <c r="N63" s="175">
        <f>'将来負担比率（分子）の構造'!M$44</f>
        <v>188</v>
      </c>
      <c r="O63" s="175"/>
      <c r="P63" s="175"/>
    </row>
    <row r="64" spans="1:16" x14ac:dyDescent="0.15">
      <c r="A64" s="175" t="s">
        <v>33</v>
      </c>
      <c r="B64" s="175">
        <f>'将来負担比率（分子）の構造'!I$43</f>
        <v>3279</v>
      </c>
      <c r="C64" s="175"/>
      <c r="D64" s="175"/>
      <c r="E64" s="175">
        <f>'将来負担比率（分子）の構造'!J$43</f>
        <v>2901</v>
      </c>
      <c r="F64" s="175"/>
      <c r="G64" s="175"/>
      <c r="H64" s="175">
        <f>'将来負担比率（分子）の構造'!K$43</f>
        <v>3088</v>
      </c>
      <c r="I64" s="175"/>
      <c r="J64" s="175"/>
      <c r="K64" s="175">
        <f>'将来負担比率（分子）の構造'!L$43</f>
        <v>2758</v>
      </c>
      <c r="L64" s="175"/>
      <c r="M64" s="175"/>
      <c r="N64" s="175">
        <f>'将来負担比率（分子）の構造'!M$43</f>
        <v>2801</v>
      </c>
      <c r="O64" s="175"/>
      <c r="P64" s="175"/>
    </row>
    <row r="65" spans="1:16" x14ac:dyDescent="0.15">
      <c r="A65" s="175" t="s">
        <v>32</v>
      </c>
      <c r="B65" s="175">
        <f>'将来負担比率（分子）の構造'!I$42</f>
        <v>7</v>
      </c>
      <c r="C65" s="175"/>
      <c r="D65" s="175"/>
      <c r="E65" s="175">
        <f>'将来負担比率（分子）の構造'!J$42</f>
        <v>2</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5482</v>
      </c>
      <c r="C66" s="175"/>
      <c r="D66" s="175"/>
      <c r="E66" s="175">
        <f>'将来負担比率（分子）の構造'!J$41</f>
        <v>5411</v>
      </c>
      <c r="F66" s="175"/>
      <c r="G66" s="175"/>
      <c r="H66" s="175">
        <f>'将来負担比率（分子）の構造'!K$41</f>
        <v>5217</v>
      </c>
      <c r="I66" s="175"/>
      <c r="J66" s="175"/>
      <c r="K66" s="175">
        <f>'将来負担比率（分子）の構造'!L$41</f>
        <v>4921</v>
      </c>
      <c r="L66" s="175"/>
      <c r="M66" s="175"/>
      <c r="N66" s="175">
        <f>'将来負担比率（分子）の構造'!M$41</f>
        <v>4904</v>
      </c>
      <c r="O66" s="175"/>
      <c r="P66" s="175"/>
    </row>
    <row r="67" spans="1:16" x14ac:dyDescent="0.15">
      <c r="A67" s="175" t="s">
        <v>71</v>
      </c>
      <c r="B67" s="175" t="e">
        <f>NA()</f>
        <v>#N/A</v>
      </c>
      <c r="C67" s="175">
        <f>IF(ISNUMBER('将来負担比率（分子）の構造'!I$53), IF('将来負担比率（分子）の構造'!I$53 &lt; 0, 0, '将来負担比率（分子）の構造'!I$53), NA())</f>
        <v>732</v>
      </c>
      <c r="D67" s="175" t="e">
        <f>NA()</f>
        <v>#N/A</v>
      </c>
      <c r="E67" s="175" t="e">
        <f>NA()</f>
        <v>#N/A</v>
      </c>
      <c r="F67" s="175">
        <f>IF(ISNUMBER('将来負担比率（分子）の構造'!J$53), IF('将来負担比率（分子）の構造'!J$53 &lt; 0, 0, '将来負担比率（分子）の構造'!J$53), NA())</f>
        <v>470</v>
      </c>
      <c r="G67" s="175" t="e">
        <f>NA()</f>
        <v>#N/A</v>
      </c>
      <c r="H67" s="175" t="e">
        <f>NA()</f>
        <v>#N/A</v>
      </c>
      <c r="I67" s="175">
        <f>IF(ISNUMBER('将来負担比率（分子）の構造'!K$53), IF('将来負担比率（分子）の構造'!K$53 &lt; 0, 0, '将来負担比率（分子）の構造'!K$53), NA())</f>
        <v>261</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1421</v>
      </c>
      <c r="C72" s="179">
        <f>基金残高に係る経年分析!G55</f>
        <v>1387</v>
      </c>
      <c r="D72" s="179">
        <f>基金残高に係る経年分析!H55</f>
        <v>1224</v>
      </c>
    </row>
    <row r="73" spans="1:16" x14ac:dyDescent="0.15">
      <c r="A73" s="178" t="s">
        <v>74</v>
      </c>
      <c r="B73" s="179">
        <f>基金残高に係る経年分析!F56</f>
        <v>361</v>
      </c>
      <c r="C73" s="179">
        <f>基金残高に係る経年分析!G56</f>
        <v>361</v>
      </c>
      <c r="D73" s="179">
        <f>基金残高に係る経年分析!H56</f>
        <v>381</v>
      </c>
    </row>
    <row r="74" spans="1:16" x14ac:dyDescent="0.15">
      <c r="A74" s="178" t="s">
        <v>75</v>
      </c>
      <c r="B74" s="179">
        <f>基金残高に係る経年分析!F57</f>
        <v>1007</v>
      </c>
      <c r="C74" s="179">
        <f>基金残高に係る経年分析!G57</f>
        <v>1018</v>
      </c>
      <c r="D74" s="179">
        <f>基金残高に係る経年分析!H57</f>
        <v>1039</v>
      </c>
    </row>
  </sheetData>
  <sheetProtection algorithmName="SHA-512" hashValue="vm4I3Ot/WZKYAxBQV4P4i8lYqdRJ9/BoGmY4tSGXih9R7O3UJlDdXuH6UDE/+3R1q39yG4Swr0mN9N3aXX1jBA==" saltValue="7l9kmmz93KoW1xK/wmba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1820158</v>
      </c>
      <c r="S5" s="677"/>
      <c r="T5" s="677"/>
      <c r="U5" s="677"/>
      <c r="V5" s="677"/>
      <c r="W5" s="677"/>
      <c r="X5" s="677"/>
      <c r="Y5" s="702"/>
      <c r="Z5" s="715">
        <v>25</v>
      </c>
      <c r="AA5" s="715"/>
      <c r="AB5" s="715"/>
      <c r="AC5" s="715"/>
      <c r="AD5" s="716">
        <v>1749099</v>
      </c>
      <c r="AE5" s="716"/>
      <c r="AF5" s="716"/>
      <c r="AG5" s="716"/>
      <c r="AH5" s="716"/>
      <c r="AI5" s="716"/>
      <c r="AJ5" s="716"/>
      <c r="AK5" s="716"/>
      <c r="AL5" s="703">
        <v>41.4</v>
      </c>
      <c r="AM5" s="685"/>
      <c r="AN5" s="685"/>
      <c r="AO5" s="704"/>
      <c r="AP5" s="679" t="s">
        <v>216</v>
      </c>
      <c r="AQ5" s="680"/>
      <c r="AR5" s="680"/>
      <c r="AS5" s="680"/>
      <c r="AT5" s="680"/>
      <c r="AU5" s="680"/>
      <c r="AV5" s="680"/>
      <c r="AW5" s="680"/>
      <c r="AX5" s="680"/>
      <c r="AY5" s="680"/>
      <c r="AZ5" s="680"/>
      <c r="BA5" s="680"/>
      <c r="BB5" s="680"/>
      <c r="BC5" s="680"/>
      <c r="BD5" s="680"/>
      <c r="BE5" s="680"/>
      <c r="BF5" s="681"/>
      <c r="BG5" s="621">
        <v>1709558</v>
      </c>
      <c r="BH5" s="622"/>
      <c r="BI5" s="622"/>
      <c r="BJ5" s="622"/>
      <c r="BK5" s="622"/>
      <c r="BL5" s="622"/>
      <c r="BM5" s="622"/>
      <c r="BN5" s="623"/>
      <c r="BO5" s="659">
        <v>93.9</v>
      </c>
      <c r="BP5" s="659"/>
      <c r="BQ5" s="659"/>
      <c r="BR5" s="659"/>
      <c r="BS5" s="660" t="s">
        <v>122</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56561</v>
      </c>
      <c r="S6" s="622"/>
      <c r="T6" s="622"/>
      <c r="U6" s="622"/>
      <c r="V6" s="622"/>
      <c r="W6" s="622"/>
      <c r="X6" s="622"/>
      <c r="Y6" s="623"/>
      <c r="Z6" s="659">
        <v>0.8</v>
      </c>
      <c r="AA6" s="659"/>
      <c r="AB6" s="659"/>
      <c r="AC6" s="659"/>
      <c r="AD6" s="660">
        <v>56561</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1709558</v>
      </c>
      <c r="BH6" s="622"/>
      <c r="BI6" s="622"/>
      <c r="BJ6" s="622"/>
      <c r="BK6" s="622"/>
      <c r="BL6" s="622"/>
      <c r="BM6" s="622"/>
      <c r="BN6" s="623"/>
      <c r="BO6" s="659">
        <v>93.9</v>
      </c>
      <c r="BP6" s="659"/>
      <c r="BQ6" s="659"/>
      <c r="BR6" s="659"/>
      <c r="BS6" s="660" t="s">
        <v>122</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112832</v>
      </c>
      <c r="CS6" s="622"/>
      <c r="CT6" s="622"/>
      <c r="CU6" s="622"/>
      <c r="CV6" s="622"/>
      <c r="CW6" s="622"/>
      <c r="CX6" s="622"/>
      <c r="CY6" s="623"/>
      <c r="CZ6" s="703">
        <v>1.6</v>
      </c>
      <c r="DA6" s="685"/>
      <c r="DB6" s="685"/>
      <c r="DC6" s="705"/>
      <c r="DD6" s="627" t="s">
        <v>122</v>
      </c>
      <c r="DE6" s="622"/>
      <c r="DF6" s="622"/>
      <c r="DG6" s="622"/>
      <c r="DH6" s="622"/>
      <c r="DI6" s="622"/>
      <c r="DJ6" s="622"/>
      <c r="DK6" s="622"/>
      <c r="DL6" s="622"/>
      <c r="DM6" s="622"/>
      <c r="DN6" s="622"/>
      <c r="DO6" s="622"/>
      <c r="DP6" s="623"/>
      <c r="DQ6" s="627">
        <v>112832</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347</v>
      </c>
      <c r="S7" s="622"/>
      <c r="T7" s="622"/>
      <c r="U7" s="622"/>
      <c r="V7" s="622"/>
      <c r="W7" s="622"/>
      <c r="X7" s="622"/>
      <c r="Y7" s="623"/>
      <c r="Z7" s="659">
        <v>0</v>
      </c>
      <c r="AA7" s="659"/>
      <c r="AB7" s="659"/>
      <c r="AC7" s="659"/>
      <c r="AD7" s="660">
        <v>347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558261</v>
      </c>
      <c r="BH7" s="622"/>
      <c r="BI7" s="622"/>
      <c r="BJ7" s="622"/>
      <c r="BK7" s="622"/>
      <c r="BL7" s="622"/>
      <c r="BM7" s="622"/>
      <c r="BN7" s="623"/>
      <c r="BO7" s="659">
        <v>30.7</v>
      </c>
      <c r="BP7" s="659"/>
      <c r="BQ7" s="659"/>
      <c r="BR7" s="659"/>
      <c r="BS7" s="660" t="s">
        <v>122</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1249089</v>
      </c>
      <c r="CS7" s="622"/>
      <c r="CT7" s="622"/>
      <c r="CU7" s="622"/>
      <c r="CV7" s="622"/>
      <c r="CW7" s="622"/>
      <c r="CX7" s="622"/>
      <c r="CY7" s="623"/>
      <c r="CZ7" s="659">
        <v>17.8</v>
      </c>
      <c r="DA7" s="659"/>
      <c r="DB7" s="659"/>
      <c r="DC7" s="659"/>
      <c r="DD7" s="627">
        <v>104302</v>
      </c>
      <c r="DE7" s="622"/>
      <c r="DF7" s="622"/>
      <c r="DG7" s="622"/>
      <c r="DH7" s="622"/>
      <c r="DI7" s="622"/>
      <c r="DJ7" s="622"/>
      <c r="DK7" s="622"/>
      <c r="DL7" s="622"/>
      <c r="DM7" s="622"/>
      <c r="DN7" s="622"/>
      <c r="DO7" s="622"/>
      <c r="DP7" s="623"/>
      <c r="DQ7" s="627">
        <v>1018846</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5238</v>
      </c>
      <c r="S8" s="622"/>
      <c r="T8" s="622"/>
      <c r="U8" s="622"/>
      <c r="V8" s="622"/>
      <c r="W8" s="622"/>
      <c r="X8" s="622"/>
      <c r="Y8" s="623"/>
      <c r="Z8" s="659">
        <v>0.1</v>
      </c>
      <c r="AA8" s="659"/>
      <c r="AB8" s="659"/>
      <c r="AC8" s="659"/>
      <c r="AD8" s="660">
        <v>5238</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19545</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2070249</v>
      </c>
      <c r="CS8" s="622"/>
      <c r="CT8" s="622"/>
      <c r="CU8" s="622"/>
      <c r="CV8" s="622"/>
      <c r="CW8" s="622"/>
      <c r="CX8" s="622"/>
      <c r="CY8" s="623"/>
      <c r="CZ8" s="659">
        <v>29.5</v>
      </c>
      <c r="DA8" s="659"/>
      <c r="DB8" s="659"/>
      <c r="DC8" s="659"/>
      <c r="DD8" s="627">
        <v>24723</v>
      </c>
      <c r="DE8" s="622"/>
      <c r="DF8" s="622"/>
      <c r="DG8" s="622"/>
      <c r="DH8" s="622"/>
      <c r="DI8" s="622"/>
      <c r="DJ8" s="622"/>
      <c r="DK8" s="622"/>
      <c r="DL8" s="622"/>
      <c r="DM8" s="622"/>
      <c r="DN8" s="622"/>
      <c r="DO8" s="622"/>
      <c r="DP8" s="623"/>
      <c r="DQ8" s="627">
        <v>1222710</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6029</v>
      </c>
      <c r="S9" s="622"/>
      <c r="T9" s="622"/>
      <c r="U9" s="622"/>
      <c r="V9" s="622"/>
      <c r="W9" s="622"/>
      <c r="X9" s="622"/>
      <c r="Y9" s="623"/>
      <c r="Z9" s="659">
        <v>0.1</v>
      </c>
      <c r="AA9" s="659"/>
      <c r="AB9" s="659"/>
      <c r="AC9" s="659"/>
      <c r="AD9" s="660">
        <v>6029</v>
      </c>
      <c r="AE9" s="660"/>
      <c r="AF9" s="660"/>
      <c r="AG9" s="660"/>
      <c r="AH9" s="660"/>
      <c r="AI9" s="660"/>
      <c r="AJ9" s="660"/>
      <c r="AK9" s="660"/>
      <c r="AL9" s="624">
        <v>0.1</v>
      </c>
      <c r="AM9" s="625"/>
      <c r="AN9" s="625"/>
      <c r="AO9" s="661"/>
      <c r="AP9" s="618" t="s">
        <v>230</v>
      </c>
      <c r="AQ9" s="619"/>
      <c r="AR9" s="619"/>
      <c r="AS9" s="619"/>
      <c r="AT9" s="619"/>
      <c r="AU9" s="619"/>
      <c r="AV9" s="619"/>
      <c r="AW9" s="619"/>
      <c r="AX9" s="619"/>
      <c r="AY9" s="619"/>
      <c r="AZ9" s="619"/>
      <c r="BA9" s="619"/>
      <c r="BB9" s="619"/>
      <c r="BC9" s="619"/>
      <c r="BD9" s="619"/>
      <c r="BE9" s="619"/>
      <c r="BF9" s="620"/>
      <c r="BG9" s="621">
        <v>486495</v>
      </c>
      <c r="BH9" s="622"/>
      <c r="BI9" s="622"/>
      <c r="BJ9" s="622"/>
      <c r="BK9" s="622"/>
      <c r="BL9" s="622"/>
      <c r="BM9" s="622"/>
      <c r="BN9" s="623"/>
      <c r="BO9" s="659">
        <v>26.7</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776713</v>
      </c>
      <c r="CS9" s="622"/>
      <c r="CT9" s="622"/>
      <c r="CU9" s="622"/>
      <c r="CV9" s="622"/>
      <c r="CW9" s="622"/>
      <c r="CX9" s="622"/>
      <c r="CY9" s="623"/>
      <c r="CZ9" s="659">
        <v>11.1</v>
      </c>
      <c r="DA9" s="659"/>
      <c r="DB9" s="659"/>
      <c r="DC9" s="659"/>
      <c r="DD9" s="627">
        <v>256588</v>
      </c>
      <c r="DE9" s="622"/>
      <c r="DF9" s="622"/>
      <c r="DG9" s="622"/>
      <c r="DH9" s="622"/>
      <c r="DI9" s="622"/>
      <c r="DJ9" s="622"/>
      <c r="DK9" s="622"/>
      <c r="DL9" s="622"/>
      <c r="DM9" s="622"/>
      <c r="DN9" s="622"/>
      <c r="DO9" s="622"/>
      <c r="DP9" s="623"/>
      <c r="DQ9" s="627">
        <v>441994</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34937</v>
      </c>
      <c r="BH10" s="622"/>
      <c r="BI10" s="622"/>
      <c r="BJ10" s="622"/>
      <c r="BK10" s="622"/>
      <c r="BL10" s="622"/>
      <c r="BM10" s="622"/>
      <c r="BN10" s="623"/>
      <c r="BO10" s="659">
        <v>1.9</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50976</v>
      </c>
      <c r="CS10" s="622"/>
      <c r="CT10" s="622"/>
      <c r="CU10" s="622"/>
      <c r="CV10" s="622"/>
      <c r="CW10" s="622"/>
      <c r="CX10" s="622"/>
      <c r="CY10" s="623"/>
      <c r="CZ10" s="659">
        <v>0.7</v>
      </c>
      <c r="DA10" s="659"/>
      <c r="DB10" s="659"/>
      <c r="DC10" s="659"/>
      <c r="DD10" s="627" t="s">
        <v>122</v>
      </c>
      <c r="DE10" s="622"/>
      <c r="DF10" s="622"/>
      <c r="DG10" s="622"/>
      <c r="DH10" s="622"/>
      <c r="DI10" s="622"/>
      <c r="DJ10" s="622"/>
      <c r="DK10" s="622"/>
      <c r="DL10" s="622"/>
      <c r="DM10" s="622"/>
      <c r="DN10" s="622"/>
      <c r="DO10" s="622"/>
      <c r="DP10" s="623"/>
      <c r="DQ10" s="627">
        <v>16950</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314689</v>
      </c>
      <c r="S11" s="622"/>
      <c r="T11" s="622"/>
      <c r="U11" s="622"/>
      <c r="V11" s="622"/>
      <c r="W11" s="622"/>
      <c r="X11" s="622"/>
      <c r="Y11" s="623"/>
      <c r="Z11" s="624">
        <v>4.3</v>
      </c>
      <c r="AA11" s="625"/>
      <c r="AB11" s="625"/>
      <c r="AC11" s="626"/>
      <c r="AD11" s="627">
        <v>314689</v>
      </c>
      <c r="AE11" s="622"/>
      <c r="AF11" s="622"/>
      <c r="AG11" s="622"/>
      <c r="AH11" s="622"/>
      <c r="AI11" s="622"/>
      <c r="AJ11" s="622"/>
      <c r="AK11" s="623"/>
      <c r="AL11" s="624">
        <v>7.4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17284</v>
      </c>
      <c r="BH11" s="622"/>
      <c r="BI11" s="622"/>
      <c r="BJ11" s="622"/>
      <c r="BK11" s="622"/>
      <c r="BL11" s="622"/>
      <c r="BM11" s="622"/>
      <c r="BN11" s="623"/>
      <c r="BO11" s="659">
        <v>0.9</v>
      </c>
      <c r="BP11" s="659"/>
      <c r="BQ11" s="659"/>
      <c r="BR11" s="659"/>
      <c r="BS11" s="660" t="s">
        <v>122</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218715</v>
      </c>
      <c r="CS11" s="622"/>
      <c r="CT11" s="622"/>
      <c r="CU11" s="622"/>
      <c r="CV11" s="622"/>
      <c r="CW11" s="622"/>
      <c r="CX11" s="622"/>
      <c r="CY11" s="623"/>
      <c r="CZ11" s="659">
        <v>3.1</v>
      </c>
      <c r="DA11" s="659"/>
      <c r="DB11" s="659"/>
      <c r="DC11" s="659"/>
      <c r="DD11" s="627">
        <v>36119</v>
      </c>
      <c r="DE11" s="622"/>
      <c r="DF11" s="622"/>
      <c r="DG11" s="622"/>
      <c r="DH11" s="622"/>
      <c r="DI11" s="622"/>
      <c r="DJ11" s="622"/>
      <c r="DK11" s="622"/>
      <c r="DL11" s="622"/>
      <c r="DM11" s="622"/>
      <c r="DN11" s="622"/>
      <c r="DO11" s="622"/>
      <c r="DP11" s="623"/>
      <c r="DQ11" s="627">
        <v>127134</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18867</v>
      </c>
      <c r="S12" s="622"/>
      <c r="T12" s="622"/>
      <c r="U12" s="622"/>
      <c r="V12" s="622"/>
      <c r="W12" s="622"/>
      <c r="X12" s="622"/>
      <c r="Y12" s="623"/>
      <c r="Z12" s="659">
        <v>0.3</v>
      </c>
      <c r="AA12" s="659"/>
      <c r="AB12" s="659"/>
      <c r="AC12" s="659"/>
      <c r="AD12" s="660">
        <v>18867</v>
      </c>
      <c r="AE12" s="660"/>
      <c r="AF12" s="660"/>
      <c r="AG12" s="660"/>
      <c r="AH12" s="660"/>
      <c r="AI12" s="660"/>
      <c r="AJ12" s="660"/>
      <c r="AK12" s="660"/>
      <c r="AL12" s="624">
        <v>0.4</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1019587</v>
      </c>
      <c r="BH12" s="622"/>
      <c r="BI12" s="622"/>
      <c r="BJ12" s="622"/>
      <c r="BK12" s="622"/>
      <c r="BL12" s="622"/>
      <c r="BM12" s="622"/>
      <c r="BN12" s="623"/>
      <c r="BO12" s="659">
        <v>56</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200904</v>
      </c>
      <c r="CS12" s="622"/>
      <c r="CT12" s="622"/>
      <c r="CU12" s="622"/>
      <c r="CV12" s="622"/>
      <c r="CW12" s="622"/>
      <c r="CX12" s="622"/>
      <c r="CY12" s="623"/>
      <c r="CZ12" s="659">
        <v>2.9</v>
      </c>
      <c r="DA12" s="659"/>
      <c r="DB12" s="659"/>
      <c r="DC12" s="659"/>
      <c r="DD12" s="627">
        <v>110</v>
      </c>
      <c r="DE12" s="622"/>
      <c r="DF12" s="622"/>
      <c r="DG12" s="622"/>
      <c r="DH12" s="622"/>
      <c r="DI12" s="622"/>
      <c r="DJ12" s="622"/>
      <c r="DK12" s="622"/>
      <c r="DL12" s="622"/>
      <c r="DM12" s="622"/>
      <c r="DN12" s="622"/>
      <c r="DO12" s="622"/>
      <c r="DP12" s="623"/>
      <c r="DQ12" s="627">
        <v>148721</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1016491</v>
      </c>
      <c r="BH13" s="622"/>
      <c r="BI13" s="622"/>
      <c r="BJ13" s="622"/>
      <c r="BK13" s="622"/>
      <c r="BL13" s="622"/>
      <c r="BM13" s="622"/>
      <c r="BN13" s="623"/>
      <c r="BO13" s="659">
        <v>55.8</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735688</v>
      </c>
      <c r="CS13" s="622"/>
      <c r="CT13" s="622"/>
      <c r="CU13" s="622"/>
      <c r="CV13" s="622"/>
      <c r="CW13" s="622"/>
      <c r="CX13" s="622"/>
      <c r="CY13" s="623"/>
      <c r="CZ13" s="659">
        <v>10.5</v>
      </c>
      <c r="DA13" s="659"/>
      <c r="DB13" s="659"/>
      <c r="DC13" s="659"/>
      <c r="DD13" s="627">
        <v>135527</v>
      </c>
      <c r="DE13" s="622"/>
      <c r="DF13" s="622"/>
      <c r="DG13" s="622"/>
      <c r="DH13" s="622"/>
      <c r="DI13" s="622"/>
      <c r="DJ13" s="622"/>
      <c r="DK13" s="622"/>
      <c r="DL13" s="622"/>
      <c r="DM13" s="622"/>
      <c r="DN13" s="622"/>
      <c r="DO13" s="622"/>
      <c r="DP13" s="623"/>
      <c r="DQ13" s="627">
        <v>593551</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v>629</v>
      </c>
      <c r="S14" s="622"/>
      <c r="T14" s="622"/>
      <c r="U14" s="622"/>
      <c r="V14" s="622"/>
      <c r="W14" s="622"/>
      <c r="X14" s="622"/>
      <c r="Y14" s="623"/>
      <c r="Z14" s="659">
        <v>0</v>
      </c>
      <c r="AA14" s="659"/>
      <c r="AB14" s="659"/>
      <c r="AC14" s="659"/>
      <c r="AD14" s="660">
        <v>629</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39646</v>
      </c>
      <c r="BH14" s="622"/>
      <c r="BI14" s="622"/>
      <c r="BJ14" s="622"/>
      <c r="BK14" s="622"/>
      <c r="BL14" s="622"/>
      <c r="BM14" s="622"/>
      <c r="BN14" s="623"/>
      <c r="BO14" s="659">
        <v>2.2000000000000002</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283383</v>
      </c>
      <c r="CS14" s="622"/>
      <c r="CT14" s="622"/>
      <c r="CU14" s="622"/>
      <c r="CV14" s="622"/>
      <c r="CW14" s="622"/>
      <c r="CX14" s="622"/>
      <c r="CY14" s="623"/>
      <c r="CZ14" s="659">
        <v>4</v>
      </c>
      <c r="DA14" s="659"/>
      <c r="DB14" s="659"/>
      <c r="DC14" s="659"/>
      <c r="DD14" s="627">
        <v>17625</v>
      </c>
      <c r="DE14" s="622"/>
      <c r="DF14" s="622"/>
      <c r="DG14" s="622"/>
      <c r="DH14" s="622"/>
      <c r="DI14" s="622"/>
      <c r="DJ14" s="622"/>
      <c r="DK14" s="622"/>
      <c r="DL14" s="622"/>
      <c r="DM14" s="622"/>
      <c r="DN14" s="622"/>
      <c r="DO14" s="622"/>
      <c r="DP14" s="623"/>
      <c r="DQ14" s="627">
        <v>258921</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92064</v>
      </c>
      <c r="BH15" s="622"/>
      <c r="BI15" s="622"/>
      <c r="BJ15" s="622"/>
      <c r="BK15" s="622"/>
      <c r="BL15" s="622"/>
      <c r="BM15" s="622"/>
      <c r="BN15" s="623"/>
      <c r="BO15" s="659">
        <v>5.0999999999999996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641788</v>
      </c>
      <c r="CS15" s="622"/>
      <c r="CT15" s="622"/>
      <c r="CU15" s="622"/>
      <c r="CV15" s="622"/>
      <c r="CW15" s="622"/>
      <c r="CX15" s="622"/>
      <c r="CY15" s="623"/>
      <c r="CZ15" s="659">
        <v>9.1999999999999993</v>
      </c>
      <c r="DA15" s="659"/>
      <c r="DB15" s="659"/>
      <c r="DC15" s="659"/>
      <c r="DD15" s="627">
        <v>18546</v>
      </c>
      <c r="DE15" s="622"/>
      <c r="DF15" s="622"/>
      <c r="DG15" s="622"/>
      <c r="DH15" s="622"/>
      <c r="DI15" s="622"/>
      <c r="DJ15" s="622"/>
      <c r="DK15" s="622"/>
      <c r="DL15" s="622"/>
      <c r="DM15" s="622"/>
      <c r="DN15" s="622"/>
      <c r="DO15" s="622"/>
      <c r="DP15" s="623"/>
      <c r="DQ15" s="627">
        <v>575221</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6454</v>
      </c>
      <c r="S16" s="622"/>
      <c r="T16" s="622"/>
      <c r="U16" s="622"/>
      <c r="V16" s="622"/>
      <c r="W16" s="622"/>
      <c r="X16" s="622"/>
      <c r="Y16" s="623"/>
      <c r="Z16" s="659">
        <v>0.1</v>
      </c>
      <c r="AA16" s="659"/>
      <c r="AB16" s="659"/>
      <c r="AC16" s="659"/>
      <c r="AD16" s="660">
        <v>6454</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138563</v>
      </c>
      <c r="CS16" s="622"/>
      <c r="CT16" s="622"/>
      <c r="CU16" s="622"/>
      <c r="CV16" s="622"/>
      <c r="CW16" s="622"/>
      <c r="CX16" s="622"/>
      <c r="CY16" s="623"/>
      <c r="CZ16" s="659">
        <v>2</v>
      </c>
      <c r="DA16" s="659"/>
      <c r="DB16" s="659"/>
      <c r="DC16" s="659"/>
      <c r="DD16" s="627" t="s">
        <v>122</v>
      </c>
      <c r="DE16" s="622"/>
      <c r="DF16" s="622"/>
      <c r="DG16" s="622"/>
      <c r="DH16" s="622"/>
      <c r="DI16" s="622"/>
      <c r="DJ16" s="622"/>
      <c r="DK16" s="622"/>
      <c r="DL16" s="622"/>
      <c r="DM16" s="622"/>
      <c r="DN16" s="622"/>
      <c r="DO16" s="622"/>
      <c r="DP16" s="623"/>
      <c r="DQ16" s="627">
        <v>66885</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24058</v>
      </c>
      <c r="S17" s="622"/>
      <c r="T17" s="622"/>
      <c r="U17" s="622"/>
      <c r="V17" s="622"/>
      <c r="W17" s="622"/>
      <c r="X17" s="622"/>
      <c r="Y17" s="623"/>
      <c r="Z17" s="659">
        <v>0.3</v>
      </c>
      <c r="AA17" s="659"/>
      <c r="AB17" s="659"/>
      <c r="AC17" s="659"/>
      <c r="AD17" s="660">
        <v>24058</v>
      </c>
      <c r="AE17" s="660"/>
      <c r="AF17" s="660"/>
      <c r="AG17" s="660"/>
      <c r="AH17" s="660"/>
      <c r="AI17" s="660"/>
      <c r="AJ17" s="660"/>
      <c r="AK17" s="660"/>
      <c r="AL17" s="624">
        <v>0.6</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530473</v>
      </c>
      <c r="CS17" s="622"/>
      <c r="CT17" s="622"/>
      <c r="CU17" s="622"/>
      <c r="CV17" s="622"/>
      <c r="CW17" s="622"/>
      <c r="CX17" s="622"/>
      <c r="CY17" s="623"/>
      <c r="CZ17" s="659">
        <v>7.6</v>
      </c>
      <c r="DA17" s="659"/>
      <c r="DB17" s="659"/>
      <c r="DC17" s="659"/>
      <c r="DD17" s="627" t="s">
        <v>122</v>
      </c>
      <c r="DE17" s="622"/>
      <c r="DF17" s="622"/>
      <c r="DG17" s="622"/>
      <c r="DH17" s="622"/>
      <c r="DI17" s="622"/>
      <c r="DJ17" s="622"/>
      <c r="DK17" s="622"/>
      <c r="DL17" s="622"/>
      <c r="DM17" s="622"/>
      <c r="DN17" s="622"/>
      <c r="DO17" s="622"/>
      <c r="DP17" s="623"/>
      <c r="DQ17" s="627">
        <v>519017</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12792</v>
      </c>
      <c r="S18" s="622"/>
      <c r="T18" s="622"/>
      <c r="U18" s="622"/>
      <c r="V18" s="622"/>
      <c r="W18" s="622"/>
      <c r="X18" s="622"/>
      <c r="Y18" s="623"/>
      <c r="Z18" s="659">
        <v>0.2</v>
      </c>
      <c r="AA18" s="659"/>
      <c r="AB18" s="659"/>
      <c r="AC18" s="659"/>
      <c r="AD18" s="660">
        <v>12792</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12792</v>
      </c>
      <c r="S19" s="622"/>
      <c r="T19" s="622"/>
      <c r="U19" s="622"/>
      <c r="V19" s="622"/>
      <c r="W19" s="622"/>
      <c r="X19" s="622"/>
      <c r="Y19" s="623"/>
      <c r="Z19" s="659">
        <v>0.2</v>
      </c>
      <c r="AA19" s="659"/>
      <c r="AB19" s="659"/>
      <c r="AC19" s="659"/>
      <c r="AD19" s="660">
        <v>12792</v>
      </c>
      <c r="AE19" s="660"/>
      <c r="AF19" s="660"/>
      <c r="AG19" s="660"/>
      <c r="AH19" s="660"/>
      <c r="AI19" s="660"/>
      <c r="AJ19" s="660"/>
      <c r="AK19" s="660"/>
      <c r="AL19" s="624">
        <v>0.3</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110600</v>
      </c>
      <c r="BH19" s="622"/>
      <c r="BI19" s="622"/>
      <c r="BJ19" s="622"/>
      <c r="BK19" s="622"/>
      <c r="BL19" s="622"/>
      <c r="BM19" s="622"/>
      <c r="BN19" s="623"/>
      <c r="BO19" s="659">
        <v>6.1</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110600</v>
      </c>
      <c r="BH20" s="622"/>
      <c r="BI20" s="622"/>
      <c r="BJ20" s="622"/>
      <c r="BK20" s="622"/>
      <c r="BL20" s="622"/>
      <c r="BM20" s="622"/>
      <c r="BN20" s="623"/>
      <c r="BO20" s="659">
        <v>6.1</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7009373</v>
      </c>
      <c r="CS20" s="622"/>
      <c r="CT20" s="622"/>
      <c r="CU20" s="622"/>
      <c r="CV20" s="622"/>
      <c r="CW20" s="622"/>
      <c r="CX20" s="622"/>
      <c r="CY20" s="623"/>
      <c r="CZ20" s="659">
        <v>100</v>
      </c>
      <c r="DA20" s="659"/>
      <c r="DB20" s="659"/>
      <c r="DC20" s="659"/>
      <c r="DD20" s="627">
        <v>593540</v>
      </c>
      <c r="DE20" s="622"/>
      <c r="DF20" s="622"/>
      <c r="DG20" s="622"/>
      <c r="DH20" s="622"/>
      <c r="DI20" s="622"/>
      <c r="DJ20" s="622"/>
      <c r="DK20" s="622"/>
      <c r="DL20" s="622"/>
      <c r="DM20" s="622"/>
      <c r="DN20" s="622"/>
      <c r="DO20" s="622"/>
      <c r="DP20" s="623"/>
      <c r="DQ20" s="627">
        <v>5102782</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2140995</v>
      </c>
      <c r="S21" s="622"/>
      <c r="T21" s="622"/>
      <c r="U21" s="622"/>
      <c r="V21" s="622"/>
      <c r="W21" s="622"/>
      <c r="X21" s="622"/>
      <c r="Y21" s="623"/>
      <c r="Z21" s="659">
        <v>29.4</v>
      </c>
      <c r="AA21" s="659"/>
      <c r="AB21" s="659"/>
      <c r="AC21" s="659"/>
      <c r="AD21" s="660">
        <v>1991775</v>
      </c>
      <c r="AE21" s="660"/>
      <c r="AF21" s="660"/>
      <c r="AG21" s="660"/>
      <c r="AH21" s="660"/>
      <c r="AI21" s="660"/>
      <c r="AJ21" s="660"/>
      <c r="AK21" s="660"/>
      <c r="AL21" s="624">
        <v>47.1</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39541</v>
      </c>
      <c r="BH21" s="622"/>
      <c r="BI21" s="622"/>
      <c r="BJ21" s="622"/>
      <c r="BK21" s="622"/>
      <c r="BL21" s="622"/>
      <c r="BM21" s="622"/>
      <c r="BN21" s="623"/>
      <c r="BO21" s="659">
        <v>2.2000000000000002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1991775</v>
      </c>
      <c r="S22" s="622"/>
      <c r="T22" s="622"/>
      <c r="U22" s="622"/>
      <c r="V22" s="622"/>
      <c r="W22" s="622"/>
      <c r="X22" s="622"/>
      <c r="Y22" s="623"/>
      <c r="Z22" s="659">
        <v>27.4</v>
      </c>
      <c r="AA22" s="659"/>
      <c r="AB22" s="659"/>
      <c r="AC22" s="659"/>
      <c r="AD22" s="660">
        <v>1991775</v>
      </c>
      <c r="AE22" s="660"/>
      <c r="AF22" s="660"/>
      <c r="AG22" s="660"/>
      <c r="AH22" s="660"/>
      <c r="AI22" s="660"/>
      <c r="AJ22" s="660"/>
      <c r="AK22" s="660"/>
      <c r="AL22" s="624">
        <v>47.1</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149220</v>
      </c>
      <c r="S23" s="622"/>
      <c r="T23" s="622"/>
      <c r="U23" s="622"/>
      <c r="V23" s="622"/>
      <c r="W23" s="622"/>
      <c r="X23" s="622"/>
      <c r="Y23" s="623"/>
      <c r="Z23" s="659">
        <v>2.1</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71059</v>
      </c>
      <c r="BH23" s="622"/>
      <c r="BI23" s="622"/>
      <c r="BJ23" s="622"/>
      <c r="BK23" s="622"/>
      <c r="BL23" s="622"/>
      <c r="BM23" s="622"/>
      <c r="BN23" s="623"/>
      <c r="BO23" s="659">
        <v>3.9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2509438</v>
      </c>
      <c r="CS24" s="677"/>
      <c r="CT24" s="677"/>
      <c r="CU24" s="677"/>
      <c r="CV24" s="677"/>
      <c r="CW24" s="677"/>
      <c r="CX24" s="677"/>
      <c r="CY24" s="702"/>
      <c r="CZ24" s="703">
        <v>35.799999999999997</v>
      </c>
      <c r="DA24" s="685"/>
      <c r="DB24" s="685"/>
      <c r="DC24" s="705"/>
      <c r="DD24" s="701">
        <v>1912727</v>
      </c>
      <c r="DE24" s="677"/>
      <c r="DF24" s="677"/>
      <c r="DG24" s="677"/>
      <c r="DH24" s="677"/>
      <c r="DI24" s="677"/>
      <c r="DJ24" s="677"/>
      <c r="DK24" s="702"/>
      <c r="DL24" s="701">
        <v>1736812</v>
      </c>
      <c r="DM24" s="677"/>
      <c r="DN24" s="677"/>
      <c r="DO24" s="677"/>
      <c r="DP24" s="677"/>
      <c r="DQ24" s="677"/>
      <c r="DR24" s="677"/>
      <c r="DS24" s="677"/>
      <c r="DT24" s="677"/>
      <c r="DU24" s="677"/>
      <c r="DV24" s="702"/>
      <c r="DW24" s="703">
        <v>40.799999999999997</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4406817</v>
      </c>
      <c r="S25" s="622"/>
      <c r="T25" s="622"/>
      <c r="U25" s="622"/>
      <c r="V25" s="622"/>
      <c r="W25" s="622"/>
      <c r="X25" s="622"/>
      <c r="Y25" s="623"/>
      <c r="Z25" s="659">
        <v>60.6</v>
      </c>
      <c r="AA25" s="659"/>
      <c r="AB25" s="659"/>
      <c r="AC25" s="659"/>
      <c r="AD25" s="660">
        <v>4186538</v>
      </c>
      <c r="AE25" s="660"/>
      <c r="AF25" s="660"/>
      <c r="AG25" s="660"/>
      <c r="AH25" s="660"/>
      <c r="AI25" s="660"/>
      <c r="AJ25" s="660"/>
      <c r="AK25" s="660"/>
      <c r="AL25" s="624">
        <v>99.1</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1228257</v>
      </c>
      <c r="CS25" s="634"/>
      <c r="CT25" s="634"/>
      <c r="CU25" s="634"/>
      <c r="CV25" s="634"/>
      <c r="CW25" s="634"/>
      <c r="CX25" s="634"/>
      <c r="CY25" s="635"/>
      <c r="CZ25" s="624">
        <v>17.5</v>
      </c>
      <c r="DA25" s="636"/>
      <c r="DB25" s="636"/>
      <c r="DC25" s="637"/>
      <c r="DD25" s="627">
        <v>1150766</v>
      </c>
      <c r="DE25" s="634"/>
      <c r="DF25" s="634"/>
      <c r="DG25" s="634"/>
      <c r="DH25" s="634"/>
      <c r="DI25" s="634"/>
      <c r="DJ25" s="634"/>
      <c r="DK25" s="635"/>
      <c r="DL25" s="627">
        <v>1076699</v>
      </c>
      <c r="DM25" s="634"/>
      <c r="DN25" s="634"/>
      <c r="DO25" s="634"/>
      <c r="DP25" s="634"/>
      <c r="DQ25" s="634"/>
      <c r="DR25" s="634"/>
      <c r="DS25" s="634"/>
      <c r="DT25" s="634"/>
      <c r="DU25" s="634"/>
      <c r="DV25" s="635"/>
      <c r="DW25" s="624">
        <v>25.3</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1668</v>
      </c>
      <c r="S26" s="622"/>
      <c r="T26" s="622"/>
      <c r="U26" s="622"/>
      <c r="V26" s="622"/>
      <c r="W26" s="622"/>
      <c r="X26" s="622"/>
      <c r="Y26" s="623"/>
      <c r="Z26" s="659">
        <v>0</v>
      </c>
      <c r="AA26" s="659"/>
      <c r="AB26" s="659"/>
      <c r="AC26" s="659"/>
      <c r="AD26" s="660">
        <v>1668</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738152</v>
      </c>
      <c r="CS26" s="622"/>
      <c r="CT26" s="622"/>
      <c r="CU26" s="622"/>
      <c r="CV26" s="622"/>
      <c r="CW26" s="622"/>
      <c r="CX26" s="622"/>
      <c r="CY26" s="623"/>
      <c r="CZ26" s="624">
        <v>10.5</v>
      </c>
      <c r="DA26" s="636"/>
      <c r="DB26" s="636"/>
      <c r="DC26" s="637"/>
      <c r="DD26" s="627">
        <v>673909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1066</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1820158</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750708</v>
      </c>
      <c r="CS27" s="634"/>
      <c r="CT27" s="634"/>
      <c r="CU27" s="634"/>
      <c r="CV27" s="634"/>
      <c r="CW27" s="634"/>
      <c r="CX27" s="634"/>
      <c r="CY27" s="635"/>
      <c r="CZ27" s="624">
        <v>10.7</v>
      </c>
      <c r="DA27" s="636"/>
      <c r="DB27" s="636"/>
      <c r="DC27" s="637"/>
      <c r="DD27" s="627">
        <v>242944</v>
      </c>
      <c r="DE27" s="634"/>
      <c r="DF27" s="634"/>
      <c r="DG27" s="634"/>
      <c r="DH27" s="634"/>
      <c r="DI27" s="634"/>
      <c r="DJ27" s="634"/>
      <c r="DK27" s="635"/>
      <c r="DL27" s="627">
        <v>141096</v>
      </c>
      <c r="DM27" s="634"/>
      <c r="DN27" s="634"/>
      <c r="DO27" s="634"/>
      <c r="DP27" s="634"/>
      <c r="DQ27" s="634"/>
      <c r="DR27" s="634"/>
      <c r="DS27" s="634"/>
      <c r="DT27" s="634"/>
      <c r="DU27" s="634"/>
      <c r="DV27" s="635"/>
      <c r="DW27" s="624">
        <v>3.3</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63601</v>
      </c>
      <c r="S28" s="622"/>
      <c r="T28" s="622"/>
      <c r="U28" s="622"/>
      <c r="V28" s="622"/>
      <c r="W28" s="622"/>
      <c r="X28" s="622"/>
      <c r="Y28" s="623"/>
      <c r="Z28" s="659">
        <v>0.9</v>
      </c>
      <c r="AA28" s="659"/>
      <c r="AB28" s="659"/>
      <c r="AC28" s="659"/>
      <c r="AD28" s="660">
        <v>6296</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530473</v>
      </c>
      <c r="CS28" s="622"/>
      <c r="CT28" s="622"/>
      <c r="CU28" s="622"/>
      <c r="CV28" s="622"/>
      <c r="CW28" s="622"/>
      <c r="CX28" s="622"/>
      <c r="CY28" s="623"/>
      <c r="CZ28" s="624">
        <v>7.6</v>
      </c>
      <c r="DA28" s="636"/>
      <c r="DB28" s="636"/>
      <c r="DC28" s="637"/>
      <c r="DD28" s="627">
        <v>519017</v>
      </c>
      <c r="DE28" s="622"/>
      <c r="DF28" s="622"/>
      <c r="DG28" s="622"/>
      <c r="DH28" s="622"/>
      <c r="DI28" s="622"/>
      <c r="DJ28" s="622"/>
      <c r="DK28" s="623"/>
      <c r="DL28" s="627">
        <v>519017</v>
      </c>
      <c r="DM28" s="622"/>
      <c r="DN28" s="622"/>
      <c r="DO28" s="622"/>
      <c r="DP28" s="622"/>
      <c r="DQ28" s="622"/>
      <c r="DR28" s="622"/>
      <c r="DS28" s="622"/>
      <c r="DT28" s="622"/>
      <c r="DU28" s="622"/>
      <c r="DV28" s="623"/>
      <c r="DW28" s="624">
        <v>12.2</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29654</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530473</v>
      </c>
      <c r="CS29" s="634"/>
      <c r="CT29" s="634"/>
      <c r="CU29" s="634"/>
      <c r="CV29" s="634"/>
      <c r="CW29" s="634"/>
      <c r="CX29" s="634"/>
      <c r="CY29" s="635"/>
      <c r="CZ29" s="624">
        <v>7.6</v>
      </c>
      <c r="DA29" s="636"/>
      <c r="DB29" s="636"/>
      <c r="DC29" s="637"/>
      <c r="DD29" s="627">
        <v>519017</v>
      </c>
      <c r="DE29" s="634"/>
      <c r="DF29" s="634"/>
      <c r="DG29" s="634"/>
      <c r="DH29" s="634"/>
      <c r="DI29" s="634"/>
      <c r="DJ29" s="634"/>
      <c r="DK29" s="635"/>
      <c r="DL29" s="627">
        <v>519017</v>
      </c>
      <c r="DM29" s="634"/>
      <c r="DN29" s="634"/>
      <c r="DO29" s="634"/>
      <c r="DP29" s="634"/>
      <c r="DQ29" s="634"/>
      <c r="DR29" s="634"/>
      <c r="DS29" s="634"/>
      <c r="DT29" s="634"/>
      <c r="DU29" s="634"/>
      <c r="DV29" s="635"/>
      <c r="DW29" s="624">
        <v>12.2</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875763</v>
      </c>
      <c r="S30" s="622"/>
      <c r="T30" s="622"/>
      <c r="U30" s="622"/>
      <c r="V30" s="622"/>
      <c r="W30" s="622"/>
      <c r="X30" s="622"/>
      <c r="Y30" s="623"/>
      <c r="Z30" s="659">
        <v>12</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503666</v>
      </c>
      <c r="CS30" s="622"/>
      <c r="CT30" s="622"/>
      <c r="CU30" s="622"/>
      <c r="CV30" s="622"/>
      <c r="CW30" s="622"/>
      <c r="CX30" s="622"/>
      <c r="CY30" s="623"/>
      <c r="CZ30" s="624">
        <v>7.2</v>
      </c>
      <c r="DA30" s="636"/>
      <c r="DB30" s="636"/>
      <c r="DC30" s="637"/>
      <c r="DD30" s="627">
        <v>493010</v>
      </c>
      <c r="DE30" s="622"/>
      <c r="DF30" s="622"/>
      <c r="DG30" s="622"/>
      <c r="DH30" s="622"/>
      <c r="DI30" s="622"/>
      <c r="DJ30" s="622"/>
      <c r="DK30" s="623"/>
      <c r="DL30" s="627">
        <v>493010</v>
      </c>
      <c r="DM30" s="622"/>
      <c r="DN30" s="622"/>
      <c r="DO30" s="622"/>
      <c r="DP30" s="622"/>
      <c r="DQ30" s="622"/>
      <c r="DR30" s="622"/>
      <c r="DS30" s="622"/>
      <c r="DT30" s="622"/>
      <c r="DU30" s="622"/>
      <c r="DV30" s="623"/>
      <c r="DW30" s="624">
        <v>11.6</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v>18566</v>
      </c>
      <c r="S31" s="622"/>
      <c r="T31" s="622"/>
      <c r="U31" s="622"/>
      <c r="V31" s="622"/>
      <c r="W31" s="622"/>
      <c r="X31" s="622"/>
      <c r="Y31" s="623"/>
      <c r="Z31" s="659">
        <v>0.3</v>
      </c>
      <c r="AA31" s="659"/>
      <c r="AB31" s="659"/>
      <c r="AC31" s="659"/>
      <c r="AD31" s="660">
        <v>18566</v>
      </c>
      <c r="AE31" s="660"/>
      <c r="AF31" s="660"/>
      <c r="AG31" s="660"/>
      <c r="AH31" s="660"/>
      <c r="AI31" s="660"/>
      <c r="AJ31" s="660"/>
      <c r="AK31" s="660"/>
      <c r="AL31" s="624">
        <v>0.4</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99.6</v>
      </c>
      <c r="BH31" s="684"/>
      <c r="BI31" s="684"/>
      <c r="BJ31" s="684"/>
      <c r="BK31" s="684"/>
      <c r="BL31" s="684"/>
      <c r="BM31" s="685">
        <v>98.6</v>
      </c>
      <c r="BN31" s="684"/>
      <c r="BO31" s="684"/>
      <c r="BP31" s="684"/>
      <c r="BQ31" s="686"/>
      <c r="BR31" s="683">
        <v>99.7</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26807</v>
      </c>
      <c r="CS31" s="634"/>
      <c r="CT31" s="634"/>
      <c r="CU31" s="634"/>
      <c r="CV31" s="634"/>
      <c r="CW31" s="634"/>
      <c r="CX31" s="634"/>
      <c r="CY31" s="635"/>
      <c r="CZ31" s="624">
        <v>0.4</v>
      </c>
      <c r="DA31" s="636"/>
      <c r="DB31" s="636"/>
      <c r="DC31" s="637"/>
      <c r="DD31" s="627">
        <v>26007</v>
      </c>
      <c r="DE31" s="634"/>
      <c r="DF31" s="634"/>
      <c r="DG31" s="634"/>
      <c r="DH31" s="634"/>
      <c r="DI31" s="634"/>
      <c r="DJ31" s="634"/>
      <c r="DK31" s="635"/>
      <c r="DL31" s="627">
        <v>26007</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393946</v>
      </c>
      <c r="S32" s="622"/>
      <c r="T32" s="622"/>
      <c r="U32" s="622"/>
      <c r="V32" s="622"/>
      <c r="W32" s="622"/>
      <c r="X32" s="622"/>
      <c r="Y32" s="623"/>
      <c r="Z32" s="659">
        <v>5.4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99.2</v>
      </c>
      <c r="BH32" s="634"/>
      <c r="BI32" s="634"/>
      <c r="BJ32" s="634"/>
      <c r="BK32" s="634"/>
      <c r="BL32" s="634"/>
      <c r="BM32" s="625">
        <v>97.7</v>
      </c>
      <c r="BN32" s="634"/>
      <c r="BO32" s="634"/>
      <c r="BP32" s="634"/>
      <c r="BQ32" s="657"/>
      <c r="BR32" s="687">
        <v>99.5</v>
      </c>
      <c r="BS32" s="634"/>
      <c r="BT32" s="634"/>
      <c r="BU32" s="634"/>
      <c r="BV32" s="634"/>
      <c r="BW32" s="634"/>
      <c r="BX32" s="625">
        <v>97.9</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5138</v>
      </c>
      <c r="S33" s="622"/>
      <c r="T33" s="622"/>
      <c r="U33" s="622"/>
      <c r="V33" s="622"/>
      <c r="W33" s="622"/>
      <c r="X33" s="622"/>
      <c r="Y33" s="623"/>
      <c r="Z33" s="659">
        <v>0.1</v>
      </c>
      <c r="AA33" s="659"/>
      <c r="AB33" s="659"/>
      <c r="AC33" s="659"/>
      <c r="AD33" s="660">
        <v>3752</v>
      </c>
      <c r="AE33" s="660"/>
      <c r="AF33" s="660"/>
      <c r="AG33" s="660"/>
      <c r="AH33" s="660"/>
      <c r="AI33" s="660"/>
      <c r="AJ33" s="660"/>
      <c r="AK33" s="660"/>
      <c r="AL33" s="624">
        <v>0.1</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99.7</v>
      </c>
      <c r="BH33" s="606"/>
      <c r="BI33" s="606"/>
      <c r="BJ33" s="606"/>
      <c r="BK33" s="606"/>
      <c r="BL33" s="606"/>
      <c r="BM33" s="652">
        <v>98.8</v>
      </c>
      <c r="BN33" s="606"/>
      <c r="BO33" s="606"/>
      <c r="BP33" s="606"/>
      <c r="BQ33" s="669"/>
      <c r="BR33" s="682">
        <v>99.7</v>
      </c>
      <c r="BS33" s="606"/>
      <c r="BT33" s="606"/>
      <c r="BU33" s="606"/>
      <c r="BV33" s="606"/>
      <c r="BW33" s="606"/>
      <c r="BX33" s="652">
        <v>98.8</v>
      </c>
      <c r="BY33" s="606"/>
      <c r="BZ33" s="606"/>
      <c r="CA33" s="606"/>
      <c r="CB33" s="669"/>
      <c r="CD33" s="618" t="s">
        <v>307</v>
      </c>
      <c r="CE33" s="619"/>
      <c r="CF33" s="619"/>
      <c r="CG33" s="619"/>
      <c r="CH33" s="619"/>
      <c r="CI33" s="619"/>
      <c r="CJ33" s="619"/>
      <c r="CK33" s="619"/>
      <c r="CL33" s="619"/>
      <c r="CM33" s="619"/>
      <c r="CN33" s="619"/>
      <c r="CO33" s="619"/>
      <c r="CP33" s="619"/>
      <c r="CQ33" s="620"/>
      <c r="CR33" s="621">
        <v>3767832</v>
      </c>
      <c r="CS33" s="634"/>
      <c r="CT33" s="634"/>
      <c r="CU33" s="634"/>
      <c r="CV33" s="634"/>
      <c r="CW33" s="634"/>
      <c r="CX33" s="634"/>
      <c r="CY33" s="635"/>
      <c r="CZ33" s="624">
        <v>53.8</v>
      </c>
      <c r="DA33" s="636"/>
      <c r="DB33" s="636"/>
      <c r="DC33" s="637"/>
      <c r="DD33" s="627">
        <v>3026317</v>
      </c>
      <c r="DE33" s="634"/>
      <c r="DF33" s="634"/>
      <c r="DG33" s="634"/>
      <c r="DH33" s="634"/>
      <c r="DI33" s="634"/>
      <c r="DJ33" s="634"/>
      <c r="DK33" s="635"/>
      <c r="DL33" s="627">
        <v>2282651</v>
      </c>
      <c r="DM33" s="634"/>
      <c r="DN33" s="634"/>
      <c r="DO33" s="634"/>
      <c r="DP33" s="634"/>
      <c r="DQ33" s="634"/>
      <c r="DR33" s="634"/>
      <c r="DS33" s="634"/>
      <c r="DT33" s="634"/>
      <c r="DU33" s="634"/>
      <c r="DV33" s="635"/>
      <c r="DW33" s="624">
        <v>53.7</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76245</v>
      </c>
      <c r="S34" s="622"/>
      <c r="T34" s="622"/>
      <c r="U34" s="622"/>
      <c r="V34" s="622"/>
      <c r="W34" s="622"/>
      <c r="X34" s="622"/>
      <c r="Y34" s="623"/>
      <c r="Z34" s="659">
        <v>1</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1251802</v>
      </c>
      <c r="CS34" s="622"/>
      <c r="CT34" s="622"/>
      <c r="CU34" s="622"/>
      <c r="CV34" s="622"/>
      <c r="CW34" s="622"/>
      <c r="CX34" s="622"/>
      <c r="CY34" s="623"/>
      <c r="CZ34" s="624">
        <v>17.899999999999999</v>
      </c>
      <c r="DA34" s="636"/>
      <c r="DB34" s="636"/>
      <c r="DC34" s="637"/>
      <c r="DD34" s="627">
        <v>953097</v>
      </c>
      <c r="DE34" s="622"/>
      <c r="DF34" s="622"/>
      <c r="DG34" s="622"/>
      <c r="DH34" s="622"/>
      <c r="DI34" s="622"/>
      <c r="DJ34" s="622"/>
      <c r="DK34" s="623"/>
      <c r="DL34" s="627">
        <v>891597</v>
      </c>
      <c r="DM34" s="622"/>
      <c r="DN34" s="622"/>
      <c r="DO34" s="622"/>
      <c r="DP34" s="622"/>
      <c r="DQ34" s="622"/>
      <c r="DR34" s="622"/>
      <c r="DS34" s="622"/>
      <c r="DT34" s="622"/>
      <c r="DU34" s="622"/>
      <c r="DV34" s="623"/>
      <c r="DW34" s="624">
        <v>21</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542110</v>
      </c>
      <c r="S35" s="622"/>
      <c r="T35" s="622"/>
      <c r="U35" s="622"/>
      <c r="V35" s="622"/>
      <c r="W35" s="622"/>
      <c r="X35" s="622"/>
      <c r="Y35" s="623"/>
      <c r="Z35" s="659">
        <v>7.5</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31512</v>
      </c>
      <c r="CS35" s="634"/>
      <c r="CT35" s="634"/>
      <c r="CU35" s="634"/>
      <c r="CV35" s="634"/>
      <c r="CW35" s="634"/>
      <c r="CX35" s="634"/>
      <c r="CY35" s="635"/>
      <c r="CZ35" s="624">
        <v>0.4</v>
      </c>
      <c r="DA35" s="636"/>
      <c r="DB35" s="636"/>
      <c r="DC35" s="637"/>
      <c r="DD35" s="627">
        <v>27655</v>
      </c>
      <c r="DE35" s="634"/>
      <c r="DF35" s="634"/>
      <c r="DG35" s="634"/>
      <c r="DH35" s="634"/>
      <c r="DI35" s="634"/>
      <c r="DJ35" s="634"/>
      <c r="DK35" s="635"/>
      <c r="DL35" s="627">
        <v>27655</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182888</v>
      </c>
      <c r="S36" s="622"/>
      <c r="T36" s="622"/>
      <c r="U36" s="622"/>
      <c r="V36" s="622"/>
      <c r="W36" s="622"/>
      <c r="X36" s="622"/>
      <c r="Y36" s="623"/>
      <c r="Z36" s="659">
        <v>2.5</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1181098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2908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1571540</v>
      </c>
      <c r="CS36" s="622"/>
      <c r="CT36" s="622"/>
      <c r="CU36" s="622"/>
      <c r="CV36" s="622"/>
      <c r="CW36" s="622"/>
      <c r="CX36" s="622"/>
      <c r="CY36" s="623"/>
      <c r="CZ36" s="624">
        <v>22.4</v>
      </c>
      <c r="DA36" s="636"/>
      <c r="DB36" s="636"/>
      <c r="DC36" s="637"/>
      <c r="DD36" s="627">
        <v>1385006</v>
      </c>
      <c r="DE36" s="622"/>
      <c r="DF36" s="622"/>
      <c r="DG36" s="622"/>
      <c r="DH36" s="622"/>
      <c r="DI36" s="622"/>
      <c r="DJ36" s="622"/>
      <c r="DK36" s="623"/>
      <c r="DL36" s="627">
        <v>792598</v>
      </c>
      <c r="DM36" s="622"/>
      <c r="DN36" s="622"/>
      <c r="DO36" s="622"/>
      <c r="DP36" s="622"/>
      <c r="DQ36" s="622"/>
      <c r="DR36" s="622"/>
      <c r="DS36" s="622"/>
      <c r="DT36" s="622"/>
      <c r="DU36" s="622"/>
      <c r="DV36" s="623"/>
      <c r="DW36" s="624">
        <v>18.600000000000001</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189063</v>
      </c>
      <c r="S37" s="622"/>
      <c r="T37" s="622"/>
      <c r="U37" s="622"/>
      <c r="V37" s="622"/>
      <c r="W37" s="622"/>
      <c r="X37" s="622"/>
      <c r="Y37" s="623"/>
      <c r="Z37" s="659">
        <v>2.6</v>
      </c>
      <c r="AA37" s="659"/>
      <c r="AB37" s="659"/>
      <c r="AC37" s="659"/>
      <c r="AD37" s="660">
        <v>9832</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458264</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-16913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411740</v>
      </c>
      <c r="CS37" s="634"/>
      <c r="CT37" s="634"/>
      <c r="CU37" s="634"/>
      <c r="CV37" s="634"/>
      <c r="CW37" s="634"/>
      <c r="CX37" s="634"/>
      <c r="CY37" s="635"/>
      <c r="CZ37" s="624">
        <v>5.9</v>
      </c>
      <c r="DA37" s="636"/>
      <c r="DB37" s="636"/>
      <c r="DC37" s="637"/>
      <c r="DD37" s="627">
        <v>388290</v>
      </c>
      <c r="DE37" s="634"/>
      <c r="DF37" s="634"/>
      <c r="DG37" s="634"/>
      <c r="DH37" s="634"/>
      <c r="DI37" s="634"/>
      <c r="DJ37" s="634"/>
      <c r="DK37" s="635"/>
      <c r="DL37" s="627">
        <v>378630</v>
      </c>
      <c r="DM37" s="634"/>
      <c r="DN37" s="634"/>
      <c r="DO37" s="634"/>
      <c r="DP37" s="634"/>
      <c r="DQ37" s="634"/>
      <c r="DR37" s="634"/>
      <c r="DS37" s="634"/>
      <c r="DT37" s="634"/>
      <c r="DU37" s="634"/>
      <c r="DV37" s="635"/>
      <c r="DW37" s="624">
        <v>8.9</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487551</v>
      </c>
      <c r="S38" s="622"/>
      <c r="T38" s="622"/>
      <c r="U38" s="622"/>
      <c r="V38" s="622"/>
      <c r="W38" s="622"/>
      <c r="X38" s="622"/>
      <c r="Y38" s="623"/>
      <c r="Z38" s="659">
        <v>6.7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2943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1856</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719891</v>
      </c>
      <c r="CS38" s="622"/>
      <c r="CT38" s="622"/>
      <c r="CU38" s="622"/>
      <c r="CV38" s="622"/>
      <c r="CW38" s="622"/>
      <c r="CX38" s="622"/>
      <c r="CY38" s="623"/>
      <c r="CZ38" s="624">
        <v>10.3</v>
      </c>
      <c r="DA38" s="636"/>
      <c r="DB38" s="636"/>
      <c r="DC38" s="637"/>
      <c r="DD38" s="627">
        <v>615691</v>
      </c>
      <c r="DE38" s="622"/>
      <c r="DF38" s="622"/>
      <c r="DG38" s="622"/>
      <c r="DH38" s="622"/>
      <c r="DI38" s="622"/>
      <c r="DJ38" s="622"/>
      <c r="DK38" s="623"/>
      <c r="DL38" s="627">
        <v>570801</v>
      </c>
      <c r="DM38" s="622"/>
      <c r="DN38" s="622"/>
      <c r="DO38" s="622"/>
      <c r="DP38" s="622"/>
      <c r="DQ38" s="622"/>
      <c r="DR38" s="622"/>
      <c r="DS38" s="622"/>
      <c r="DT38" s="622"/>
      <c r="DU38" s="622"/>
      <c r="DV38" s="623"/>
      <c r="DW38" s="624">
        <v>13.4</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2746</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118087</v>
      </c>
      <c r="CS39" s="634"/>
      <c r="CT39" s="634"/>
      <c r="CU39" s="634"/>
      <c r="CV39" s="634"/>
      <c r="CW39" s="634"/>
      <c r="CX39" s="634"/>
      <c r="CY39" s="635"/>
      <c r="CZ39" s="624">
        <v>1.7</v>
      </c>
      <c r="DA39" s="636"/>
      <c r="DB39" s="636"/>
      <c r="DC39" s="637"/>
      <c r="DD39" s="627">
        <v>44868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25851</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73</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75000</v>
      </c>
      <c r="CS40" s="622"/>
      <c r="CT40" s="622"/>
      <c r="CU40" s="622"/>
      <c r="CV40" s="622"/>
      <c r="CW40" s="622"/>
      <c r="CX40" s="622"/>
      <c r="CY40" s="623"/>
      <c r="CZ40" s="624">
        <v>1.1000000000000001</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7274076</v>
      </c>
      <c r="S41" s="646"/>
      <c r="T41" s="646"/>
      <c r="U41" s="646"/>
      <c r="V41" s="646"/>
      <c r="W41" s="646"/>
      <c r="X41" s="646"/>
      <c r="Y41" s="649"/>
      <c r="Z41" s="650">
        <v>100</v>
      </c>
      <c r="AA41" s="650"/>
      <c r="AB41" s="650"/>
      <c r="AC41" s="650"/>
      <c r="AD41" s="651">
        <v>4226652</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124684</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595207</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438</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732103</v>
      </c>
      <c r="CS42" s="634"/>
      <c r="CT42" s="634"/>
      <c r="CU42" s="634"/>
      <c r="CV42" s="634"/>
      <c r="CW42" s="634"/>
      <c r="CX42" s="634"/>
      <c r="CY42" s="635"/>
      <c r="CZ42" s="624">
        <v>10.4</v>
      </c>
      <c r="DA42" s="636"/>
      <c r="DB42" s="636"/>
      <c r="DC42" s="637"/>
      <c r="DD42" s="627">
        <v>163738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342</v>
      </c>
      <c r="CD43" s="618" t="s">
        <v>343</v>
      </c>
      <c r="CE43" s="619"/>
      <c r="CF43" s="619"/>
      <c r="CG43" s="619"/>
      <c r="CH43" s="619"/>
      <c r="CI43" s="619"/>
      <c r="CJ43" s="619"/>
      <c r="CK43" s="619"/>
      <c r="CL43" s="619"/>
      <c r="CM43" s="619"/>
      <c r="CN43" s="619"/>
      <c r="CO43" s="619"/>
      <c r="CP43" s="619"/>
      <c r="CQ43" s="620"/>
      <c r="CR43" s="621">
        <v>55713</v>
      </c>
      <c r="CS43" s="634"/>
      <c r="CT43" s="634"/>
      <c r="CU43" s="634"/>
      <c r="CV43" s="634"/>
      <c r="CW43" s="634"/>
      <c r="CX43" s="634"/>
      <c r="CY43" s="635"/>
      <c r="CZ43" s="624">
        <v>0.8</v>
      </c>
      <c r="DA43" s="636"/>
      <c r="DB43" s="636"/>
      <c r="DC43" s="637"/>
      <c r="DD43" s="627">
        <v>55713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593540</v>
      </c>
      <c r="CS44" s="622"/>
      <c r="CT44" s="622"/>
      <c r="CU44" s="622"/>
      <c r="CV44" s="622"/>
      <c r="CW44" s="622"/>
      <c r="CX44" s="622"/>
      <c r="CY44" s="623"/>
      <c r="CZ44" s="624">
        <v>8.5</v>
      </c>
      <c r="DA44" s="625"/>
      <c r="DB44" s="625"/>
      <c r="DC44" s="626"/>
      <c r="DD44" s="627">
        <v>96853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98571</v>
      </c>
      <c r="CS45" s="634"/>
      <c r="CT45" s="634"/>
      <c r="CU45" s="634"/>
      <c r="CV45" s="634"/>
      <c r="CW45" s="634"/>
      <c r="CX45" s="634"/>
      <c r="CY45" s="635"/>
      <c r="CZ45" s="624">
        <v>1.4</v>
      </c>
      <c r="DA45" s="636"/>
      <c r="DB45" s="636"/>
      <c r="DC45" s="637"/>
      <c r="DD45" s="627">
        <v>10937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348</v>
      </c>
      <c r="CG46" s="619"/>
      <c r="CH46" s="619"/>
      <c r="CI46" s="619"/>
      <c r="CJ46" s="619"/>
      <c r="CK46" s="619"/>
      <c r="CL46" s="619"/>
      <c r="CM46" s="619"/>
      <c r="CN46" s="619"/>
      <c r="CO46" s="619"/>
      <c r="CP46" s="619"/>
      <c r="CQ46" s="620"/>
      <c r="CR46" s="621">
        <v>482124</v>
      </c>
      <c r="CS46" s="622"/>
      <c r="CT46" s="622"/>
      <c r="CU46" s="622"/>
      <c r="CV46" s="622"/>
      <c r="CW46" s="622"/>
      <c r="CX46" s="622"/>
      <c r="CY46" s="623"/>
      <c r="CZ46" s="624">
        <v>6.9</v>
      </c>
      <c r="DA46" s="625"/>
      <c r="DB46" s="625"/>
      <c r="DC46" s="626"/>
      <c r="DD46" s="627">
        <v>83871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349</v>
      </c>
      <c r="CG47" s="619"/>
      <c r="CH47" s="619"/>
      <c r="CI47" s="619"/>
      <c r="CJ47" s="619"/>
      <c r="CK47" s="619"/>
      <c r="CL47" s="619"/>
      <c r="CM47" s="619"/>
      <c r="CN47" s="619"/>
      <c r="CO47" s="619"/>
      <c r="CP47" s="619"/>
      <c r="CQ47" s="620"/>
      <c r="CR47" s="621">
        <v>138563</v>
      </c>
      <c r="CS47" s="634"/>
      <c r="CT47" s="634"/>
      <c r="CU47" s="634"/>
      <c r="CV47" s="634"/>
      <c r="CW47" s="634"/>
      <c r="CX47" s="634"/>
      <c r="CY47" s="635"/>
      <c r="CZ47" s="624">
        <v>2</v>
      </c>
      <c r="DA47" s="636"/>
      <c r="DB47" s="636"/>
      <c r="DC47" s="637"/>
      <c r="DD47" s="627">
        <v>66885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351</v>
      </c>
      <c r="CE49" s="603"/>
      <c r="CF49" s="603"/>
      <c r="CG49" s="603"/>
      <c r="CH49" s="603"/>
      <c r="CI49" s="603"/>
      <c r="CJ49" s="603"/>
      <c r="CK49" s="603"/>
      <c r="CL49" s="603"/>
      <c r="CM49" s="603"/>
      <c r="CN49" s="603"/>
      <c r="CO49" s="603"/>
      <c r="CP49" s="603"/>
      <c r="CQ49" s="604"/>
      <c r="CR49" s="605">
        <v>7009373</v>
      </c>
      <c r="CS49" s="606"/>
      <c r="CT49" s="606"/>
      <c r="CU49" s="606"/>
      <c r="CV49" s="606"/>
      <c r="CW49" s="606"/>
      <c r="CX49" s="606"/>
      <c r="CY49" s="607"/>
      <c r="CZ49" s="608">
        <v>100</v>
      </c>
      <c r="DA49" s="609"/>
      <c r="DB49" s="609"/>
      <c r="DC49" s="610"/>
      <c r="DD49" s="611">
        <v>5102782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TrLhQvlchfviygvhm3UXiZ1OoVW0Y/3EFchOfirL8LQMiW4gPtBI042dx0QyHpfycWvMuJlnkkY4G7b313LRJA==" saltValue="rVQlghNWa529xJkCyo/s2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G1" zoomScale="70" zoomScaleNormal="25" zoomScaleSheetLayoutView="70" workbookViewId="0">
      <selection activeCell="Q72" sqref="Q72:U72"/>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374</v>
      </c>
      <c r="C7" s="1048"/>
      <c r="D7" s="1048"/>
      <c r="E7" s="1048"/>
      <c r="F7" s="1048"/>
      <c r="G7" s="1048"/>
      <c r="H7" s="1048"/>
      <c r="I7" s="1048"/>
      <c r="J7" s="1048"/>
      <c r="K7" s="1048"/>
      <c r="L7" s="1048"/>
      <c r="M7" s="1048"/>
      <c r="N7" s="1048"/>
      <c r="O7" s="1048"/>
      <c r="P7" s="1049"/>
      <c r="Q7" s="1102">
        <v>7273</v>
      </c>
      <c r="R7" s="1103"/>
      <c r="S7" s="1103"/>
      <c r="T7" s="1103"/>
      <c r="U7" s="1103"/>
      <c r="V7" s="1103">
        <v>7008</v>
      </c>
      <c r="W7" s="1103"/>
      <c r="X7" s="1103"/>
      <c r="Y7" s="1103"/>
      <c r="Z7" s="1103"/>
      <c r="AA7" s="1103">
        <v>265</v>
      </c>
      <c r="AB7" s="1103"/>
      <c r="AC7" s="1103"/>
      <c r="AD7" s="1103"/>
      <c r="AE7" s="1104"/>
      <c r="AF7" s="1105">
        <v>207</v>
      </c>
      <c r="AG7" s="1106"/>
      <c r="AH7" s="1106"/>
      <c r="AI7" s="1106"/>
      <c r="AJ7" s="1107"/>
      <c r="AK7" s="1108">
        <v>542</v>
      </c>
      <c r="AL7" s="1109"/>
      <c r="AM7" s="1109"/>
      <c r="AN7" s="1109"/>
      <c r="AO7" s="1109"/>
      <c r="AP7" s="1109">
        <v>4904</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992" t="s">
        <v>557</v>
      </c>
      <c r="BT7" s="993"/>
      <c r="BU7" s="993"/>
      <c r="BV7" s="993"/>
      <c r="BW7" s="993"/>
      <c r="BX7" s="993"/>
      <c r="BY7" s="993"/>
      <c r="BZ7" s="993"/>
      <c r="CA7" s="993"/>
      <c r="CB7" s="993"/>
      <c r="CC7" s="993"/>
      <c r="CD7" s="993"/>
      <c r="CE7" s="993"/>
      <c r="CF7" s="993"/>
      <c r="CG7" s="1014"/>
      <c r="CH7" s="1096">
        <v>0</v>
      </c>
      <c r="CI7" s="1097"/>
      <c r="CJ7" s="1097"/>
      <c r="CK7" s="1097"/>
      <c r="CL7" s="1098"/>
      <c r="CM7" s="1096">
        <v>1</v>
      </c>
      <c r="CN7" s="1097"/>
      <c r="CO7" s="1097"/>
      <c r="CP7" s="1097"/>
      <c r="CQ7" s="1098"/>
      <c r="CR7" s="1096">
        <v>0</v>
      </c>
      <c r="CS7" s="1097"/>
      <c r="CT7" s="1097"/>
      <c r="CU7" s="1097"/>
      <c r="CV7" s="1098"/>
      <c r="CW7" s="1096">
        <v>1</v>
      </c>
      <c r="CX7" s="1097"/>
      <c r="CY7" s="1097"/>
      <c r="CZ7" s="1097"/>
      <c r="DA7" s="1098"/>
      <c r="DB7" s="1096">
        <v>0</v>
      </c>
      <c r="DC7" s="1097"/>
      <c r="DD7" s="1097"/>
      <c r="DE7" s="1097"/>
      <c r="DF7" s="1098"/>
      <c r="DG7" s="1096">
        <v>0</v>
      </c>
      <c r="DH7" s="1097"/>
      <c r="DI7" s="1097"/>
      <c r="DJ7" s="1097"/>
      <c r="DK7" s="1098"/>
      <c r="DL7" s="1096">
        <v>0</v>
      </c>
      <c r="DM7" s="1097"/>
      <c r="DN7" s="1097"/>
      <c r="DO7" s="1097"/>
      <c r="DP7" s="1098"/>
      <c r="DQ7" s="1096">
        <v>0</v>
      </c>
      <c r="DR7" s="1097"/>
      <c r="DS7" s="1097"/>
      <c r="DT7" s="1097"/>
      <c r="DU7" s="1098"/>
      <c r="DV7" s="1099"/>
      <c r="DW7" s="1100"/>
      <c r="DX7" s="1100"/>
      <c r="DY7" s="1100"/>
      <c r="DZ7" s="1101"/>
      <c r="EA7" s="234"/>
    </row>
    <row r="8" spans="1:131" s="235" customFormat="1" ht="26.25" customHeight="1" x14ac:dyDescent="0.15">
      <c r="A8" s="238">
        <v>2</v>
      </c>
      <c r="B8" s="1030" t="s">
        <v>375</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v>0</v>
      </c>
      <c r="AB8" s="1039"/>
      <c r="AC8" s="1039"/>
      <c r="AD8" s="1039"/>
      <c r="AE8" s="1040"/>
      <c r="AF8" s="1035" t="s">
        <v>122</v>
      </c>
      <c r="AG8" s="1036"/>
      <c r="AH8" s="1036"/>
      <c r="AI8" s="1036"/>
      <c r="AJ8" s="1037"/>
      <c r="AK8" s="1080" t="s">
        <v>558</v>
      </c>
      <c r="AL8" s="1081"/>
      <c r="AM8" s="1081"/>
      <c r="AN8" s="1081"/>
      <c r="AO8" s="1081"/>
      <c r="AP8" s="1081" t="s">
        <v>558</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377</v>
      </c>
      <c r="B23" s="937" t="s">
        <v>378</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207</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389</v>
      </c>
      <c r="C28" s="1048"/>
      <c r="D28" s="1048"/>
      <c r="E28" s="1048"/>
      <c r="F28" s="1048"/>
      <c r="G28" s="1048"/>
      <c r="H28" s="1048"/>
      <c r="I28" s="1048"/>
      <c r="J28" s="1048"/>
      <c r="K28" s="1048"/>
      <c r="L28" s="1048"/>
      <c r="M28" s="1048"/>
      <c r="N28" s="1048"/>
      <c r="O28" s="1048"/>
      <c r="P28" s="1049"/>
      <c r="Q28" s="1050">
        <v>1676</v>
      </c>
      <c r="R28" s="1051"/>
      <c r="S28" s="1051"/>
      <c r="T28" s="1051"/>
      <c r="U28" s="1051"/>
      <c r="V28" s="1051">
        <v>1673</v>
      </c>
      <c r="W28" s="1051"/>
      <c r="X28" s="1051"/>
      <c r="Y28" s="1051"/>
      <c r="Z28" s="1051"/>
      <c r="AA28" s="1051">
        <v>3</v>
      </c>
      <c r="AB28" s="1051"/>
      <c r="AC28" s="1051"/>
      <c r="AD28" s="1051"/>
      <c r="AE28" s="1052"/>
      <c r="AF28" s="1053">
        <v>3</v>
      </c>
      <c r="AG28" s="1051"/>
      <c r="AH28" s="1051"/>
      <c r="AI28" s="1051"/>
      <c r="AJ28" s="1054"/>
      <c r="AK28" s="1042">
        <v>125</v>
      </c>
      <c r="AL28" s="1043"/>
      <c r="AM28" s="1043"/>
      <c r="AN28" s="1043"/>
      <c r="AO28" s="1043"/>
      <c r="AP28" s="1043" t="s">
        <v>566</v>
      </c>
      <c r="AQ28" s="1043"/>
      <c r="AR28" s="1043"/>
      <c r="AS28" s="1043"/>
      <c r="AT28" s="1043"/>
      <c r="AU28" s="1043" t="s">
        <v>566</v>
      </c>
      <c r="AV28" s="1043"/>
      <c r="AW28" s="1043"/>
      <c r="AX28" s="1043"/>
      <c r="AY28" s="1043"/>
      <c r="AZ28" s="1044" t="s">
        <v>566</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390</v>
      </c>
      <c r="C29" s="1031"/>
      <c r="D29" s="1031"/>
      <c r="E29" s="1031"/>
      <c r="F29" s="1031"/>
      <c r="G29" s="1031"/>
      <c r="H29" s="1031"/>
      <c r="I29" s="1031"/>
      <c r="J29" s="1031"/>
      <c r="K29" s="1031"/>
      <c r="L29" s="1031"/>
      <c r="M29" s="1031"/>
      <c r="N29" s="1031"/>
      <c r="O29" s="1031"/>
      <c r="P29" s="1032"/>
      <c r="Q29" s="1038">
        <v>2047</v>
      </c>
      <c r="R29" s="1039"/>
      <c r="S29" s="1039"/>
      <c r="T29" s="1039"/>
      <c r="U29" s="1039"/>
      <c r="V29" s="1039">
        <v>1969</v>
      </c>
      <c r="W29" s="1039"/>
      <c r="X29" s="1039"/>
      <c r="Y29" s="1039"/>
      <c r="Z29" s="1039"/>
      <c r="AA29" s="1039">
        <v>78</v>
      </c>
      <c r="AB29" s="1039"/>
      <c r="AC29" s="1039"/>
      <c r="AD29" s="1039"/>
      <c r="AE29" s="1040"/>
      <c r="AF29" s="1035">
        <v>78</v>
      </c>
      <c r="AG29" s="1036"/>
      <c r="AH29" s="1036"/>
      <c r="AI29" s="1036"/>
      <c r="AJ29" s="1037"/>
      <c r="AK29" s="980">
        <v>313</v>
      </c>
      <c r="AL29" s="971"/>
      <c r="AM29" s="971"/>
      <c r="AN29" s="971"/>
      <c r="AO29" s="971"/>
      <c r="AP29" s="971" t="s">
        <v>566</v>
      </c>
      <c r="AQ29" s="971"/>
      <c r="AR29" s="971"/>
      <c r="AS29" s="971"/>
      <c r="AT29" s="971"/>
      <c r="AU29" s="971" t="s">
        <v>566</v>
      </c>
      <c r="AV29" s="971"/>
      <c r="AW29" s="971"/>
      <c r="AX29" s="971"/>
      <c r="AY29" s="971"/>
      <c r="AZ29" s="1041" t="s">
        <v>566</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391</v>
      </c>
      <c r="C30" s="1031"/>
      <c r="D30" s="1031"/>
      <c r="E30" s="1031"/>
      <c r="F30" s="1031"/>
      <c r="G30" s="1031"/>
      <c r="H30" s="1031"/>
      <c r="I30" s="1031"/>
      <c r="J30" s="1031"/>
      <c r="K30" s="1031"/>
      <c r="L30" s="1031"/>
      <c r="M30" s="1031"/>
      <c r="N30" s="1031"/>
      <c r="O30" s="1031"/>
      <c r="P30" s="1032"/>
      <c r="Q30" s="1038">
        <v>229</v>
      </c>
      <c r="R30" s="1039"/>
      <c r="S30" s="1039"/>
      <c r="T30" s="1039"/>
      <c r="U30" s="1039"/>
      <c r="V30" s="1039">
        <v>227</v>
      </c>
      <c r="W30" s="1039"/>
      <c r="X30" s="1039"/>
      <c r="Y30" s="1039"/>
      <c r="Z30" s="1039"/>
      <c r="AA30" s="1039">
        <v>2</v>
      </c>
      <c r="AB30" s="1039"/>
      <c r="AC30" s="1039"/>
      <c r="AD30" s="1039"/>
      <c r="AE30" s="1040"/>
      <c r="AF30" s="1035">
        <v>2</v>
      </c>
      <c r="AG30" s="1036"/>
      <c r="AH30" s="1036"/>
      <c r="AI30" s="1036"/>
      <c r="AJ30" s="1037"/>
      <c r="AK30" s="980">
        <v>54</v>
      </c>
      <c r="AL30" s="971"/>
      <c r="AM30" s="971"/>
      <c r="AN30" s="971"/>
      <c r="AO30" s="971"/>
      <c r="AP30" s="971" t="s">
        <v>566</v>
      </c>
      <c r="AQ30" s="971"/>
      <c r="AR30" s="971"/>
      <c r="AS30" s="971"/>
      <c r="AT30" s="971"/>
      <c r="AU30" s="971" t="s">
        <v>566</v>
      </c>
      <c r="AV30" s="971"/>
      <c r="AW30" s="971"/>
      <c r="AX30" s="971"/>
      <c r="AY30" s="971"/>
      <c r="AZ30" s="1041" t="s">
        <v>566</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392</v>
      </c>
      <c r="C31" s="1031"/>
      <c r="D31" s="1031"/>
      <c r="E31" s="1031"/>
      <c r="F31" s="1031"/>
      <c r="G31" s="1031"/>
      <c r="H31" s="1031"/>
      <c r="I31" s="1031"/>
      <c r="J31" s="1031"/>
      <c r="K31" s="1031"/>
      <c r="L31" s="1031"/>
      <c r="M31" s="1031"/>
      <c r="N31" s="1031"/>
      <c r="O31" s="1031"/>
      <c r="P31" s="1032"/>
      <c r="Q31" s="1038">
        <v>10</v>
      </c>
      <c r="R31" s="1039"/>
      <c r="S31" s="1039"/>
      <c r="T31" s="1039"/>
      <c r="U31" s="1039"/>
      <c r="V31" s="1039">
        <v>10</v>
      </c>
      <c r="W31" s="1039"/>
      <c r="X31" s="1039"/>
      <c r="Y31" s="1039"/>
      <c r="Z31" s="1039"/>
      <c r="AA31" s="1039">
        <v>0</v>
      </c>
      <c r="AB31" s="1039"/>
      <c r="AC31" s="1039"/>
      <c r="AD31" s="1039"/>
      <c r="AE31" s="1040"/>
      <c r="AF31" s="1035" t="s">
        <v>122</v>
      </c>
      <c r="AG31" s="1036"/>
      <c r="AH31" s="1036"/>
      <c r="AI31" s="1036"/>
      <c r="AJ31" s="1037"/>
      <c r="AK31" s="980" t="s">
        <v>566</v>
      </c>
      <c r="AL31" s="971"/>
      <c r="AM31" s="971"/>
      <c r="AN31" s="971"/>
      <c r="AO31" s="971"/>
      <c r="AP31" s="971" t="s">
        <v>566</v>
      </c>
      <c r="AQ31" s="971"/>
      <c r="AR31" s="971"/>
      <c r="AS31" s="971"/>
      <c r="AT31" s="971"/>
      <c r="AU31" s="971" t="s">
        <v>566</v>
      </c>
      <c r="AV31" s="971"/>
      <c r="AW31" s="971"/>
      <c r="AX31" s="971"/>
      <c r="AY31" s="971"/>
      <c r="AZ31" s="1041" t="s">
        <v>566</v>
      </c>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393</v>
      </c>
      <c r="C32" s="1031"/>
      <c r="D32" s="1031"/>
      <c r="E32" s="1031"/>
      <c r="F32" s="1031"/>
      <c r="G32" s="1031"/>
      <c r="H32" s="1031"/>
      <c r="I32" s="1031"/>
      <c r="J32" s="1031"/>
      <c r="K32" s="1031"/>
      <c r="L32" s="1031"/>
      <c r="M32" s="1031"/>
      <c r="N32" s="1031"/>
      <c r="O32" s="1031"/>
      <c r="P32" s="1032"/>
      <c r="Q32" s="1038">
        <v>525</v>
      </c>
      <c r="R32" s="1039"/>
      <c r="S32" s="1039"/>
      <c r="T32" s="1039"/>
      <c r="U32" s="1039"/>
      <c r="V32" s="1039">
        <v>513</v>
      </c>
      <c r="W32" s="1039"/>
      <c r="X32" s="1039"/>
      <c r="Y32" s="1039"/>
      <c r="Z32" s="1039"/>
      <c r="AA32" s="1039">
        <v>12</v>
      </c>
      <c r="AB32" s="1039"/>
      <c r="AC32" s="1039"/>
      <c r="AD32" s="1039"/>
      <c r="AE32" s="1040"/>
      <c r="AF32" s="1035">
        <v>1111</v>
      </c>
      <c r="AG32" s="1036"/>
      <c r="AH32" s="1036"/>
      <c r="AI32" s="1036"/>
      <c r="AJ32" s="1037"/>
      <c r="AK32" s="980">
        <v>3</v>
      </c>
      <c r="AL32" s="971"/>
      <c r="AM32" s="971"/>
      <c r="AN32" s="971"/>
      <c r="AO32" s="971"/>
      <c r="AP32" s="971">
        <v>1982</v>
      </c>
      <c r="AQ32" s="971"/>
      <c r="AR32" s="971"/>
      <c r="AS32" s="971"/>
      <c r="AT32" s="971"/>
      <c r="AU32" s="971" t="s">
        <v>566</v>
      </c>
      <c r="AV32" s="971"/>
      <c r="AW32" s="971"/>
      <c r="AX32" s="971"/>
      <c r="AY32" s="971"/>
      <c r="AZ32" s="1041" t="s">
        <v>566</v>
      </c>
      <c r="BA32" s="1041"/>
      <c r="BB32" s="1041"/>
      <c r="BC32" s="1041"/>
      <c r="BD32" s="1041"/>
      <c r="BE32" s="972" t="s">
        <v>394</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395</v>
      </c>
      <c r="C33" s="1031"/>
      <c r="D33" s="1031"/>
      <c r="E33" s="1031"/>
      <c r="F33" s="1031"/>
      <c r="G33" s="1031"/>
      <c r="H33" s="1031"/>
      <c r="I33" s="1031"/>
      <c r="J33" s="1031"/>
      <c r="K33" s="1031"/>
      <c r="L33" s="1031"/>
      <c r="M33" s="1031"/>
      <c r="N33" s="1031"/>
      <c r="O33" s="1031"/>
      <c r="P33" s="1032"/>
      <c r="Q33" s="1038">
        <v>1006</v>
      </c>
      <c r="R33" s="1039"/>
      <c r="S33" s="1039"/>
      <c r="T33" s="1039"/>
      <c r="U33" s="1039"/>
      <c r="V33" s="1039">
        <v>962</v>
      </c>
      <c r="W33" s="1039"/>
      <c r="X33" s="1039"/>
      <c r="Y33" s="1039"/>
      <c r="Z33" s="1039"/>
      <c r="AA33" s="1039">
        <v>44</v>
      </c>
      <c r="AB33" s="1039"/>
      <c r="AC33" s="1039"/>
      <c r="AD33" s="1039"/>
      <c r="AE33" s="1040"/>
      <c r="AF33" s="1035">
        <v>62</v>
      </c>
      <c r="AG33" s="1036"/>
      <c r="AH33" s="1036"/>
      <c r="AI33" s="1036"/>
      <c r="AJ33" s="1037"/>
      <c r="AK33" s="980">
        <v>458</v>
      </c>
      <c r="AL33" s="971"/>
      <c r="AM33" s="971"/>
      <c r="AN33" s="971"/>
      <c r="AO33" s="971"/>
      <c r="AP33" s="971">
        <v>3581</v>
      </c>
      <c r="AQ33" s="971"/>
      <c r="AR33" s="971"/>
      <c r="AS33" s="971"/>
      <c r="AT33" s="971"/>
      <c r="AU33" s="971">
        <v>2801</v>
      </c>
      <c r="AV33" s="971"/>
      <c r="AW33" s="971"/>
      <c r="AX33" s="971"/>
      <c r="AY33" s="971"/>
      <c r="AZ33" s="1041" t="s">
        <v>566</v>
      </c>
      <c r="BA33" s="1041"/>
      <c r="BB33" s="1041"/>
      <c r="BC33" s="1041"/>
      <c r="BD33" s="1041"/>
      <c r="BE33" s="972" t="s">
        <v>394</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t="s">
        <v>396</v>
      </c>
      <c r="C34" s="1031"/>
      <c r="D34" s="1031"/>
      <c r="E34" s="1031"/>
      <c r="F34" s="1031"/>
      <c r="G34" s="1031"/>
      <c r="H34" s="1031"/>
      <c r="I34" s="1031"/>
      <c r="J34" s="1031"/>
      <c r="K34" s="1031"/>
      <c r="L34" s="1031"/>
      <c r="M34" s="1031"/>
      <c r="N34" s="1031"/>
      <c r="O34" s="1031"/>
      <c r="P34" s="1032"/>
      <c r="Q34" s="1038">
        <v>137</v>
      </c>
      <c r="R34" s="1039"/>
      <c r="S34" s="1039"/>
      <c r="T34" s="1039"/>
      <c r="U34" s="1039"/>
      <c r="V34" s="1039">
        <v>122</v>
      </c>
      <c r="W34" s="1039"/>
      <c r="X34" s="1039"/>
      <c r="Y34" s="1039"/>
      <c r="Z34" s="1039"/>
      <c r="AA34" s="1039">
        <v>15</v>
      </c>
      <c r="AB34" s="1039"/>
      <c r="AC34" s="1039"/>
      <c r="AD34" s="1039"/>
      <c r="AE34" s="1040"/>
      <c r="AF34" s="1035">
        <v>15</v>
      </c>
      <c r="AG34" s="1036"/>
      <c r="AH34" s="1036"/>
      <c r="AI34" s="1036"/>
      <c r="AJ34" s="1037"/>
      <c r="AK34" s="980" t="s">
        <v>566</v>
      </c>
      <c r="AL34" s="971"/>
      <c r="AM34" s="971"/>
      <c r="AN34" s="971"/>
      <c r="AO34" s="971"/>
      <c r="AP34" s="971">
        <v>26</v>
      </c>
      <c r="AQ34" s="971"/>
      <c r="AR34" s="971"/>
      <c r="AS34" s="971"/>
      <c r="AT34" s="971"/>
      <c r="AU34" s="971" t="s">
        <v>566</v>
      </c>
      <c r="AV34" s="971"/>
      <c r="AW34" s="971"/>
      <c r="AX34" s="971"/>
      <c r="AY34" s="971"/>
      <c r="AZ34" s="1041" t="s">
        <v>566</v>
      </c>
      <c r="BA34" s="1041"/>
      <c r="BB34" s="1041"/>
      <c r="BC34" s="1041"/>
      <c r="BD34" s="1041"/>
      <c r="BE34" s="972" t="s">
        <v>397</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377</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1271</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401</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402</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559</v>
      </c>
      <c r="C68" s="986"/>
      <c r="D68" s="986"/>
      <c r="E68" s="986"/>
      <c r="F68" s="986"/>
      <c r="G68" s="986"/>
      <c r="H68" s="986"/>
      <c r="I68" s="986"/>
      <c r="J68" s="986"/>
      <c r="K68" s="986"/>
      <c r="L68" s="986"/>
      <c r="M68" s="986"/>
      <c r="N68" s="986"/>
      <c r="O68" s="986"/>
      <c r="P68" s="987"/>
      <c r="Q68" s="988">
        <v>2691</v>
      </c>
      <c r="R68" s="982"/>
      <c r="S68" s="982"/>
      <c r="T68" s="982"/>
      <c r="U68" s="982"/>
      <c r="V68" s="982">
        <v>2601</v>
      </c>
      <c r="W68" s="982"/>
      <c r="X68" s="982"/>
      <c r="Y68" s="982"/>
      <c r="Z68" s="982"/>
      <c r="AA68" s="982">
        <v>90</v>
      </c>
      <c r="AB68" s="982"/>
      <c r="AC68" s="982"/>
      <c r="AD68" s="982"/>
      <c r="AE68" s="982"/>
      <c r="AF68" s="982">
        <v>90</v>
      </c>
      <c r="AG68" s="982"/>
      <c r="AH68" s="982"/>
      <c r="AI68" s="982"/>
      <c r="AJ68" s="982"/>
      <c r="AK68" s="982">
        <v>119</v>
      </c>
      <c r="AL68" s="982"/>
      <c r="AM68" s="982"/>
      <c r="AN68" s="982"/>
      <c r="AO68" s="982"/>
      <c r="AP68" s="982">
        <v>2066</v>
      </c>
      <c r="AQ68" s="982"/>
      <c r="AR68" s="982"/>
      <c r="AS68" s="982"/>
      <c r="AT68" s="982"/>
      <c r="AU68" s="982"/>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560</v>
      </c>
      <c r="C69" s="975"/>
      <c r="D69" s="975"/>
      <c r="E69" s="975"/>
      <c r="F69" s="975"/>
      <c r="G69" s="975"/>
      <c r="H69" s="975"/>
      <c r="I69" s="975"/>
      <c r="J69" s="975"/>
      <c r="K69" s="975"/>
      <c r="L69" s="975"/>
      <c r="M69" s="975"/>
      <c r="N69" s="975"/>
      <c r="O69" s="975"/>
      <c r="P69" s="976"/>
      <c r="Q69" s="977">
        <v>1015</v>
      </c>
      <c r="R69" s="971"/>
      <c r="S69" s="971"/>
      <c r="T69" s="971"/>
      <c r="U69" s="971"/>
      <c r="V69" s="971">
        <v>995</v>
      </c>
      <c r="W69" s="971"/>
      <c r="X69" s="971"/>
      <c r="Y69" s="971"/>
      <c r="Z69" s="971"/>
      <c r="AA69" s="971">
        <v>20</v>
      </c>
      <c r="AB69" s="971"/>
      <c r="AC69" s="971"/>
      <c r="AD69" s="971"/>
      <c r="AE69" s="971"/>
      <c r="AF69" s="971">
        <v>20</v>
      </c>
      <c r="AG69" s="971"/>
      <c r="AH69" s="971"/>
      <c r="AI69" s="971"/>
      <c r="AJ69" s="971"/>
      <c r="AK69" s="971">
        <v>11</v>
      </c>
      <c r="AL69" s="971"/>
      <c r="AM69" s="971"/>
      <c r="AN69" s="971"/>
      <c r="AO69" s="971"/>
      <c r="AP69" s="971" t="s">
        <v>566</v>
      </c>
      <c r="AQ69" s="971"/>
      <c r="AR69" s="971"/>
      <c r="AS69" s="971"/>
      <c r="AT69" s="971"/>
      <c r="AU69" s="971"/>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561</v>
      </c>
      <c r="C70" s="975"/>
      <c r="D70" s="975"/>
      <c r="E70" s="975"/>
      <c r="F70" s="975"/>
      <c r="G70" s="975"/>
      <c r="H70" s="975"/>
      <c r="I70" s="975"/>
      <c r="J70" s="975"/>
      <c r="K70" s="975"/>
      <c r="L70" s="975"/>
      <c r="M70" s="975"/>
      <c r="N70" s="975"/>
      <c r="O70" s="975"/>
      <c r="P70" s="976"/>
      <c r="Q70" s="977">
        <v>756</v>
      </c>
      <c r="R70" s="971"/>
      <c r="S70" s="971"/>
      <c r="T70" s="971"/>
      <c r="U70" s="971"/>
      <c r="V70" s="971">
        <v>659</v>
      </c>
      <c r="W70" s="971"/>
      <c r="X70" s="971"/>
      <c r="Y70" s="971"/>
      <c r="Z70" s="971"/>
      <c r="AA70" s="971">
        <v>97</v>
      </c>
      <c r="AB70" s="971"/>
      <c r="AC70" s="971"/>
      <c r="AD70" s="971"/>
      <c r="AE70" s="971"/>
      <c r="AF70" s="971">
        <v>97</v>
      </c>
      <c r="AG70" s="971"/>
      <c r="AH70" s="971"/>
      <c r="AI70" s="971"/>
      <c r="AJ70" s="971"/>
      <c r="AK70" s="971">
        <v>536</v>
      </c>
      <c r="AL70" s="971"/>
      <c r="AM70" s="971"/>
      <c r="AN70" s="971"/>
      <c r="AO70" s="971"/>
      <c r="AP70" s="971" t="s">
        <v>566</v>
      </c>
      <c r="AQ70" s="971"/>
      <c r="AR70" s="971"/>
      <c r="AS70" s="971"/>
      <c r="AT70" s="971"/>
      <c r="AU70" s="971"/>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562</v>
      </c>
      <c r="C71" s="975"/>
      <c r="D71" s="975"/>
      <c r="E71" s="975"/>
      <c r="F71" s="975"/>
      <c r="G71" s="975"/>
      <c r="H71" s="975"/>
      <c r="I71" s="975"/>
      <c r="J71" s="975"/>
      <c r="K71" s="975"/>
      <c r="L71" s="975"/>
      <c r="M71" s="975"/>
      <c r="N71" s="975"/>
      <c r="O71" s="975"/>
      <c r="P71" s="976"/>
      <c r="Q71" s="977">
        <v>2</v>
      </c>
      <c r="R71" s="971"/>
      <c r="S71" s="971"/>
      <c r="T71" s="971"/>
      <c r="U71" s="971"/>
      <c r="V71" s="971">
        <v>1</v>
      </c>
      <c r="W71" s="971"/>
      <c r="X71" s="971"/>
      <c r="Y71" s="971"/>
      <c r="Z71" s="971"/>
      <c r="AA71" s="971">
        <v>0</v>
      </c>
      <c r="AB71" s="971"/>
      <c r="AC71" s="971"/>
      <c r="AD71" s="971"/>
      <c r="AE71" s="971"/>
      <c r="AF71" s="971">
        <v>0</v>
      </c>
      <c r="AG71" s="971"/>
      <c r="AH71" s="971"/>
      <c r="AI71" s="971"/>
      <c r="AJ71" s="971"/>
      <c r="AK71" s="971" t="s">
        <v>566</v>
      </c>
      <c r="AL71" s="971"/>
      <c r="AM71" s="971"/>
      <c r="AN71" s="971"/>
      <c r="AO71" s="971"/>
      <c r="AP71" s="971" t="s">
        <v>566</v>
      </c>
      <c r="AQ71" s="971"/>
      <c r="AR71" s="971"/>
      <c r="AS71" s="971"/>
      <c r="AT71" s="971"/>
      <c r="AU71" s="971"/>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565</v>
      </c>
      <c r="C72" s="975"/>
      <c r="D72" s="975"/>
      <c r="E72" s="975"/>
      <c r="F72" s="975"/>
      <c r="G72" s="975"/>
      <c r="H72" s="975"/>
      <c r="I72" s="975"/>
      <c r="J72" s="975"/>
      <c r="K72" s="975"/>
      <c r="L72" s="975"/>
      <c r="M72" s="975"/>
      <c r="N72" s="975"/>
      <c r="O72" s="975"/>
      <c r="P72" s="976"/>
      <c r="Q72" s="977">
        <v>10136</v>
      </c>
      <c r="R72" s="971"/>
      <c r="S72" s="971"/>
      <c r="T72" s="971"/>
      <c r="U72" s="971"/>
      <c r="V72" s="971">
        <v>9277</v>
      </c>
      <c r="W72" s="971"/>
      <c r="X72" s="971"/>
      <c r="Y72" s="971"/>
      <c r="Z72" s="971"/>
      <c r="AA72" s="971">
        <v>859</v>
      </c>
      <c r="AB72" s="971"/>
      <c r="AC72" s="971"/>
      <c r="AD72" s="971"/>
      <c r="AE72" s="971"/>
      <c r="AF72" s="971">
        <v>859</v>
      </c>
      <c r="AG72" s="971"/>
      <c r="AH72" s="971"/>
      <c r="AI72" s="971"/>
      <c r="AJ72" s="971"/>
      <c r="AK72" s="971">
        <v>110</v>
      </c>
      <c r="AL72" s="971"/>
      <c r="AM72" s="971"/>
      <c r="AN72" s="971"/>
      <c r="AO72" s="971"/>
      <c r="AP72" s="971" t="s">
        <v>566</v>
      </c>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563</v>
      </c>
      <c r="C73" s="975"/>
      <c r="D73" s="975"/>
      <c r="E73" s="975"/>
      <c r="F73" s="975"/>
      <c r="G73" s="975"/>
      <c r="H73" s="975"/>
      <c r="I73" s="975"/>
      <c r="J73" s="975"/>
      <c r="K73" s="975"/>
      <c r="L73" s="975"/>
      <c r="M73" s="975"/>
      <c r="N73" s="975"/>
      <c r="O73" s="975"/>
      <c r="P73" s="976"/>
      <c r="Q73" s="977">
        <v>879</v>
      </c>
      <c r="R73" s="971"/>
      <c r="S73" s="971"/>
      <c r="T73" s="971"/>
      <c r="U73" s="971"/>
      <c r="V73" s="971">
        <v>876</v>
      </c>
      <c r="W73" s="971"/>
      <c r="X73" s="971"/>
      <c r="Y73" s="971"/>
      <c r="Z73" s="971"/>
      <c r="AA73" s="971">
        <v>2</v>
      </c>
      <c r="AB73" s="971"/>
      <c r="AC73" s="971"/>
      <c r="AD73" s="971"/>
      <c r="AE73" s="971"/>
      <c r="AF73" s="971">
        <v>2</v>
      </c>
      <c r="AG73" s="971"/>
      <c r="AH73" s="971"/>
      <c r="AI73" s="971"/>
      <c r="AJ73" s="971"/>
      <c r="AK73" s="971">
        <v>3</v>
      </c>
      <c r="AL73" s="971"/>
      <c r="AM73" s="971"/>
      <c r="AN73" s="971"/>
      <c r="AO73" s="971"/>
      <c r="AP73" s="971" t="s">
        <v>566</v>
      </c>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564</v>
      </c>
      <c r="C74" s="975"/>
      <c r="D74" s="975"/>
      <c r="E74" s="975"/>
      <c r="F74" s="975"/>
      <c r="G74" s="975"/>
      <c r="H74" s="975"/>
      <c r="I74" s="975"/>
      <c r="J74" s="975"/>
      <c r="K74" s="975"/>
      <c r="L74" s="975"/>
      <c r="M74" s="975"/>
      <c r="N74" s="975"/>
      <c r="O74" s="975"/>
      <c r="P74" s="976"/>
      <c r="Q74" s="977">
        <v>247</v>
      </c>
      <c r="R74" s="971"/>
      <c r="S74" s="971"/>
      <c r="T74" s="971"/>
      <c r="U74" s="971"/>
      <c r="V74" s="971">
        <v>242</v>
      </c>
      <c r="W74" s="971"/>
      <c r="X74" s="971"/>
      <c r="Y74" s="971"/>
      <c r="Z74" s="971"/>
      <c r="AA74" s="971">
        <v>5</v>
      </c>
      <c r="AB74" s="971"/>
      <c r="AC74" s="971"/>
      <c r="AD74" s="971"/>
      <c r="AE74" s="971"/>
      <c r="AF74" s="971">
        <v>5</v>
      </c>
      <c r="AG74" s="971"/>
      <c r="AH74" s="971"/>
      <c r="AI74" s="971"/>
      <c r="AJ74" s="971"/>
      <c r="AK74" s="971">
        <v>4</v>
      </c>
      <c r="AL74" s="971"/>
      <c r="AM74" s="971"/>
      <c r="AN74" s="971"/>
      <c r="AO74" s="971"/>
      <c r="AP74" s="971" t="s">
        <v>566</v>
      </c>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377</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294</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294</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294</v>
      </c>
      <c r="DR109" s="896"/>
      <c r="DS109" s="896"/>
      <c r="DT109" s="896"/>
      <c r="DU109" s="897"/>
      <c r="DV109" s="898" t="s">
        <v>414</v>
      </c>
      <c r="DW109" s="896"/>
      <c r="DX109" s="896"/>
      <c r="DY109" s="896"/>
      <c r="DZ109" s="929"/>
    </row>
    <row r="110" spans="1:131" s="230" customFormat="1" ht="26.25" customHeight="1" x14ac:dyDescent="0.15">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506373</v>
      </c>
      <c r="AB110" s="889"/>
      <c r="AC110" s="889"/>
      <c r="AD110" s="889"/>
      <c r="AE110" s="890"/>
      <c r="AF110" s="891">
        <v>533142</v>
      </c>
      <c r="AG110" s="889"/>
      <c r="AH110" s="889"/>
      <c r="AI110" s="889"/>
      <c r="AJ110" s="890"/>
      <c r="AK110" s="891">
        <v>530473</v>
      </c>
      <c r="AL110" s="889"/>
      <c r="AM110" s="889"/>
      <c r="AN110" s="889"/>
      <c r="AO110" s="890"/>
      <c r="AP110" s="892">
        <v>14.3</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5216546</v>
      </c>
      <c r="BR110" s="842"/>
      <c r="BS110" s="842"/>
      <c r="BT110" s="842"/>
      <c r="BU110" s="842"/>
      <c r="BV110" s="842">
        <v>4920940</v>
      </c>
      <c r="BW110" s="842"/>
      <c r="BX110" s="842"/>
      <c r="BY110" s="842"/>
      <c r="BZ110" s="842"/>
      <c r="CA110" s="842">
        <v>4903849</v>
      </c>
      <c r="CB110" s="842"/>
      <c r="CC110" s="842"/>
      <c r="CD110" s="842"/>
      <c r="CE110" s="842"/>
      <c r="CF110" s="866">
        <v>132.30000000000001</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15">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15">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3088267</v>
      </c>
      <c r="BR112" s="817"/>
      <c r="BS112" s="817"/>
      <c r="BT112" s="817"/>
      <c r="BU112" s="817"/>
      <c r="BV112" s="817">
        <v>2758079</v>
      </c>
      <c r="BW112" s="817"/>
      <c r="BX112" s="817"/>
      <c r="BY112" s="817"/>
      <c r="BZ112" s="817"/>
      <c r="CA112" s="817">
        <v>2800524</v>
      </c>
      <c r="CB112" s="817"/>
      <c r="CC112" s="817"/>
      <c r="CD112" s="817"/>
      <c r="CE112" s="817"/>
      <c r="CF112" s="875">
        <v>75.599999999999994</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15">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243990</v>
      </c>
      <c r="AB113" s="919"/>
      <c r="AC113" s="919"/>
      <c r="AD113" s="919"/>
      <c r="AE113" s="920"/>
      <c r="AF113" s="921">
        <v>253951</v>
      </c>
      <c r="AG113" s="919"/>
      <c r="AH113" s="919"/>
      <c r="AI113" s="919"/>
      <c r="AJ113" s="920"/>
      <c r="AK113" s="921">
        <v>247855</v>
      </c>
      <c r="AL113" s="919"/>
      <c r="AM113" s="919"/>
      <c r="AN113" s="919"/>
      <c r="AO113" s="920"/>
      <c r="AP113" s="922">
        <v>6.7</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v>208919</v>
      </c>
      <c r="BR113" s="817"/>
      <c r="BS113" s="817"/>
      <c r="BT113" s="817"/>
      <c r="BU113" s="817"/>
      <c r="BV113" s="817">
        <v>212802</v>
      </c>
      <c r="BW113" s="817"/>
      <c r="BX113" s="817"/>
      <c r="BY113" s="817"/>
      <c r="BZ113" s="817"/>
      <c r="CA113" s="817">
        <v>187968</v>
      </c>
      <c r="CB113" s="817"/>
      <c r="CC113" s="817"/>
      <c r="CD113" s="817"/>
      <c r="CE113" s="817"/>
      <c r="CF113" s="875">
        <v>5.0999999999999996</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15">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17386</v>
      </c>
      <c r="AB114" s="780"/>
      <c r="AC114" s="780"/>
      <c r="AD114" s="780"/>
      <c r="AE114" s="781"/>
      <c r="AF114" s="782">
        <v>16793</v>
      </c>
      <c r="AG114" s="780"/>
      <c r="AH114" s="780"/>
      <c r="AI114" s="780"/>
      <c r="AJ114" s="781"/>
      <c r="AK114" s="782">
        <v>18605</v>
      </c>
      <c r="AL114" s="780"/>
      <c r="AM114" s="780"/>
      <c r="AN114" s="780"/>
      <c r="AO114" s="781"/>
      <c r="AP114" s="824">
        <v>0.5</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811548</v>
      </c>
      <c r="BR114" s="817"/>
      <c r="BS114" s="817"/>
      <c r="BT114" s="817"/>
      <c r="BU114" s="817"/>
      <c r="BV114" s="817">
        <v>863714</v>
      </c>
      <c r="BW114" s="817"/>
      <c r="BX114" s="817"/>
      <c r="BY114" s="817"/>
      <c r="BZ114" s="817"/>
      <c r="CA114" s="817">
        <v>829912</v>
      </c>
      <c r="CB114" s="817"/>
      <c r="CC114" s="817"/>
      <c r="CD114" s="817"/>
      <c r="CE114" s="817"/>
      <c r="CF114" s="875">
        <v>22.4</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15">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v>
      </c>
      <c r="AB115" s="919"/>
      <c r="AC115" s="919"/>
      <c r="AD115" s="919"/>
      <c r="AE115" s="920"/>
      <c r="AF115" s="921">
        <v>20</v>
      </c>
      <c r="AG115" s="919"/>
      <c r="AH115" s="919"/>
      <c r="AI115" s="919"/>
      <c r="AJ115" s="920"/>
      <c r="AK115" s="921">
        <v>3</v>
      </c>
      <c r="AL115" s="919"/>
      <c r="AM115" s="919"/>
      <c r="AN115" s="919"/>
      <c r="AO115" s="920"/>
      <c r="AP115" s="922">
        <v>0</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15">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767751</v>
      </c>
      <c r="AB117" s="903"/>
      <c r="AC117" s="903"/>
      <c r="AD117" s="903"/>
      <c r="AE117" s="904"/>
      <c r="AF117" s="905">
        <v>803906</v>
      </c>
      <c r="AG117" s="903"/>
      <c r="AH117" s="903"/>
      <c r="AI117" s="903"/>
      <c r="AJ117" s="904"/>
      <c r="AK117" s="905">
        <v>796936</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15">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294</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15">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444</v>
      </c>
      <c r="BP119" s="878"/>
      <c r="BQ119" s="879">
        <v>9325280</v>
      </c>
      <c r="BR119" s="845"/>
      <c r="BS119" s="845"/>
      <c r="BT119" s="845"/>
      <c r="BU119" s="845"/>
      <c r="BV119" s="845">
        <v>8755535</v>
      </c>
      <c r="BW119" s="845"/>
      <c r="BX119" s="845"/>
      <c r="BY119" s="845"/>
      <c r="BZ119" s="845"/>
      <c r="CA119" s="845">
        <v>8722253</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15">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3508331</v>
      </c>
      <c r="BR120" s="842"/>
      <c r="BS120" s="842"/>
      <c r="BT120" s="842"/>
      <c r="BU120" s="842"/>
      <c r="BV120" s="842">
        <v>3572132</v>
      </c>
      <c r="BW120" s="842"/>
      <c r="BX120" s="842"/>
      <c r="BY120" s="842"/>
      <c r="BZ120" s="842"/>
      <c r="CA120" s="842">
        <v>3436693</v>
      </c>
      <c r="CB120" s="842"/>
      <c r="CC120" s="842"/>
      <c r="CD120" s="842"/>
      <c r="CE120" s="842"/>
      <c r="CF120" s="866">
        <v>92.7</v>
      </c>
      <c r="CG120" s="867"/>
      <c r="CH120" s="867"/>
      <c r="CI120" s="867"/>
      <c r="CJ120" s="867"/>
      <c r="CK120" s="868" t="s">
        <v>448</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t="s">
        <v>122</v>
      </c>
      <c r="DM120" s="842"/>
      <c r="DN120" s="842"/>
      <c r="DO120" s="842"/>
      <c r="DP120" s="842"/>
      <c r="DQ120" s="842">
        <v>2800524</v>
      </c>
      <c r="DR120" s="842"/>
      <c r="DS120" s="842"/>
      <c r="DT120" s="842"/>
      <c r="DU120" s="842"/>
      <c r="DV120" s="843">
        <v>75.599999999999994</v>
      </c>
      <c r="DW120" s="843"/>
      <c r="DX120" s="843"/>
      <c r="DY120" s="843"/>
      <c r="DZ120" s="844"/>
    </row>
    <row r="121" spans="1:130" s="230" customFormat="1" ht="26.25" customHeight="1" x14ac:dyDescent="0.15">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471133</v>
      </c>
      <c r="BR121" s="817"/>
      <c r="BS121" s="817"/>
      <c r="BT121" s="817"/>
      <c r="BU121" s="817"/>
      <c r="BV121" s="817">
        <v>502022</v>
      </c>
      <c r="BW121" s="817"/>
      <c r="BX121" s="817"/>
      <c r="BY121" s="817"/>
      <c r="BZ121" s="817"/>
      <c r="CA121" s="817">
        <v>606782</v>
      </c>
      <c r="CB121" s="817"/>
      <c r="CC121" s="817"/>
      <c r="CD121" s="817"/>
      <c r="CE121" s="817"/>
      <c r="CF121" s="875">
        <v>16.399999999999999</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30" customFormat="1" ht="26.25" customHeight="1" x14ac:dyDescent="0.15">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5084461</v>
      </c>
      <c r="BR122" s="845"/>
      <c r="BS122" s="845"/>
      <c r="BT122" s="845"/>
      <c r="BU122" s="845"/>
      <c r="BV122" s="845">
        <v>4781610</v>
      </c>
      <c r="BW122" s="845"/>
      <c r="BX122" s="845"/>
      <c r="BY122" s="845"/>
      <c r="BZ122" s="845"/>
      <c r="CA122" s="845">
        <v>4755268</v>
      </c>
      <c r="CB122" s="845"/>
      <c r="CC122" s="845"/>
      <c r="CD122" s="845"/>
      <c r="CE122" s="845"/>
      <c r="CF122" s="846">
        <v>128.30000000000001</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15">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452</v>
      </c>
      <c r="BP123" s="878"/>
      <c r="BQ123" s="832">
        <v>9063925</v>
      </c>
      <c r="BR123" s="833"/>
      <c r="BS123" s="833"/>
      <c r="BT123" s="833"/>
      <c r="BU123" s="833"/>
      <c r="BV123" s="833">
        <v>8855764</v>
      </c>
      <c r="BW123" s="833"/>
      <c r="BX123" s="833"/>
      <c r="BY123" s="833"/>
      <c r="BZ123" s="833"/>
      <c r="CA123" s="833">
        <v>8798743</v>
      </c>
      <c r="CB123" s="833"/>
      <c r="CC123" s="833"/>
      <c r="CD123" s="833"/>
      <c r="CE123" s="833"/>
      <c r="CF123" s="748"/>
      <c r="CG123" s="749"/>
      <c r="CH123" s="749"/>
      <c r="CI123" s="749"/>
      <c r="CJ123" s="834"/>
      <c r="CK123" s="869"/>
      <c r="CL123" s="855"/>
      <c r="CM123" s="855"/>
      <c r="CN123" s="855"/>
      <c r="CO123" s="856"/>
      <c r="CP123" s="835" t="s">
        <v>396</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6.7</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v>3088267</v>
      </c>
      <c r="DH124" s="764"/>
      <c r="DI124" s="764"/>
      <c r="DJ124" s="764"/>
      <c r="DK124" s="765"/>
      <c r="DL124" s="766">
        <v>2758079</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15">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15">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v>
      </c>
      <c r="AB127" s="780"/>
      <c r="AC127" s="780"/>
      <c r="AD127" s="780"/>
      <c r="AE127" s="781"/>
      <c r="AF127" s="782">
        <v>20</v>
      </c>
      <c r="AG127" s="780"/>
      <c r="AH127" s="780"/>
      <c r="AI127" s="780"/>
      <c r="AJ127" s="781"/>
      <c r="AK127" s="782">
        <v>3</v>
      </c>
      <c r="AL127" s="780"/>
      <c r="AM127" s="780"/>
      <c r="AN127" s="780"/>
      <c r="AO127" s="781"/>
      <c r="AP127" s="824">
        <v>0</v>
      </c>
      <c r="AQ127" s="825"/>
      <c r="AR127" s="825"/>
      <c r="AS127" s="825"/>
      <c r="AT127" s="826"/>
      <c r="AU127" s="232"/>
      <c r="AV127" s="232"/>
      <c r="AW127" s="232"/>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55470</v>
      </c>
      <c r="AB128" s="801"/>
      <c r="AC128" s="801"/>
      <c r="AD128" s="801"/>
      <c r="AE128" s="802"/>
      <c r="AF128" s="803">
        <v>48319</v>
      </c>
      <c r="AG128" s="801"/>
      <c r="AH128" s="801"/>
      <c r="AI128" s="801"/>
      <c r="AJ128" s="802"/>
      <c r="AK128" s="803">
        <v>49790</v>
      </c>
      <c r="AL128" s="801"/>
      <c r="AM128" s="801"/>
      <c r="AN128" s="801"/>
      <c r="AO128" s="802"/>
      <c r="AP128" s="804"/>
      <c r="AQ128" s="805"/>
      <c r="AR128" s="805"/>
      <c r="AS128" s="805"/>
      <c r="AT128" s="806"/>
      <c r="AU128" s="232"/>
      <c r="AV128" s="232"/>
      <c r="AW128" s="232"/>
      <c r="AX128" s="807" t="s">
        <v>466</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4331714</v>
      </c>
      <c r="AB129" s="780"/>
      <c r="AC129" s="780"/>
      <c r="AD129" s="780"/>
      <c r="AE129" s="781"/>
      <c r="AF129" s="782">
        <v>4203387</v>
      </c>
      <c r="AG129" s="780"/>
      <c r="AH129" s="780"/>
      <c r="AI129" s="780"/>
      <c r="AJ129" s="781"/>
      <c r="AK129" s="782">
        <v>4159508</v>
      </c>
      <c r="AL129" s="780"/>
      <c r="AM129" s="780"/>
      <c r="AN129" s="780"/>
      <c r="AO129" s="781"/>
      <c r="AP129" s="783"/>
      <c r="AQ129" s="784"/>
      <c r="AR129" s="784"/>
      <c r="AS129" s="784"/>
      <c r="AT129" s="785"/>
      <c r="AU129" s="233"/>
      <c r="AV129" s="233"/>
      <c r="AW129" s="233"/>
      <c r="AX129" s="751" t="s">
        <v>469</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456703</v>
      </c>
      <c r="AB130" s="780"/>
      <c r="AC130" s="780"/>
      <c r="AD130" s="780"/>
      <c r="AE130" s="781"/>
      <c r="AF130" s="782">
        <v>456583</v>
      </c>
      <c r="AG130" s="780"/>
      <c r="AH130" s="780"/>
      <c r="AI130" s="780"/>
      <c r="AJ130" s="781"/>
      <c r="AK130" s="782">
        <v>453348</v>
      </c>
      <c r="AL130" s="780"/>
      <c r="AM130" s="780"/>
      <c r="AN130" s="780"/>
      <c r="AO130" s="781"/>
      <c r="AP130" s="783"/>
      <c r="AQ130" s="784"/>
      <c r="AR130" s="784"/>
      <c r="AS130" s="784"/>
      <c r="AT130" s="785"/>
      <c r="AU130" s="233"/>
      <c r="AV130" s="233"/>
      <c r="AW130" s="233"/>
      <c r="AX130" s="751" t="s">
        <v>472</v>
      </c>
      <c r="AY130" s="752"/>
      <c r="AZ130" s="752"/>
      <c r="BA130" s="752"/>
      <c r="BB130" s="752"/>
      <c r="BC130" s="752"/>
      <c r="BD130" s="752"/>
      <c r="BE130" s="753"/>
      <c r="BF130" s="754">
        <v>7.5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3875011</v>
      </c>
      <c r="AB131" s="764"/>
      <c r="AC131" s="764"/>
      <c r="AD131" s="764"/>
      <c r="AE131" s="765"/>
      <c r="AF131" s="766">
        <v>3746804</v>
      </c>
      <c r="AG131" s="764"/>
      <c r="AH131" s="764"/>
      <c r="AI131" s="764"/>
      <c r="AJ131" s="765"/>
      <c r="AK131" s="766">
        <v>3706160</v>
      </c>
      <c r="AL131" s="764"/>
      <c r="AM131" s="764"/>
      <c r="AN131" s="764"/>
      <c r="AO131" s="765"/>
      <c r="AP131" s="767"/>
      <c r="AQ131" s="768"/>
      <c r="AR131" s="768"/>
      <c r="AS131" s="768"/>
      <c r="AT131" s="769"/>
      <c r="AU131" s="233"/>
      <c r="AV131" s="233"/>
      <c r="AW131" s="233"/>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6.5955425669999999</v>
      </c>
      <c r="AB132" s="745"/>
      <c r="AC132" s="745"/>
      <c r="AD132" s="745"/>
      <c r="AE132" s="746"/>
      <c r="AF132" s="747">
        <v>7.9802412939999998</v>
      </c>
      <c r="AG132" s="745"/>
      <c r="AH132" s="745"/>
      <c r="AI132" s="745"/>
      <c r="AJ132" s="746"/>
      <c r="AK132" s="747">
        <v>7.9272886219999998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7.4</v>
      </c>
      <c r="AB133" s="724"/>
      <c r="AC133" s="724"/>
      <c r="AD133" s="724"/>
      <c r="AE133" s="725"/>
      <c r="AF133" s="723">
        <v>6.8</v>
      </c>
      <c r="AG133" s="724"/>
      <c r="AH133" s="724"/>
      <c r="AI133" s="724"/>
      <c r="AJ133" s="725"/>
      <c r="AK133" s="723">
        <v>7.5</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ctQZY6ftGArx2d0+KhrjniLa7or1ct+zCsEnDBTEobIn4NQKRCx6MfGm5fYr1Lw2A03tj5pxo5mcsHkOTFNU7g==" saltValue="8iekx77nTQYm34jsDVAf8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lvYG3zEjPUfWy7+R0xaSrC0yuLdR9OK4KbBXxjwS8r3fcdg+pkiDl9MC6fB7h4JDqnfWMr/wH0PstcxcIzhZGA==" saltValue="M6/Hd82DPiAA1yFxQVjR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K50"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FrkWSYdDFkYx9Zn0ykiHf0ebG7rHwGYMWsDMuNxBqe2Z+OkQpRdE6csQsIizoFAtC4MAnXvi+x90CzqS8wswA==" saltValue="0q49JaW6Cw9DM8vrqAaAw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4"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7" t="s">
        <v>481</v>
      </c>
      <c r="AP7" s="272"/>
      <c r="AQ7" s="273" t="s">
        <v>482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8"/>
      <c r="AP8" s="278" t="s">
        <v>483</v>
      </c>
      <c r="AQ8" s="279" t="s">
        <v>484</v>
      </c>
      <c r="AR8" s="280" t="s">
        <v>485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9" t="s">
        <v>486</v>
      </c>
      <c r="AL9" s="1130"/>
      <c r="AM9" s="1130"/>
      <c r="AN9" s="1131"/>
      <c r="AO9" s="281">
        <v>1228257</v>
      </c>
      <c r="AP9" s="281">
        <v>93868</v>
      </c>
      <c r="AQ9" s="282">
        <v>111034</v>
      </c>
      <c r="AR9" s="283">
        <v>-15.5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9" t="s">
        <v>487</v>
      </c>
      <c r="AL10" s="1130"/>
      <c r="AM10" s="1130"/>
      <c r="AN10" s="1131"/>
      <c r="AO10" s="284">
        <v>181318</v>
      </c>
      <c r="AP10" s="284">
        <v>13857</v>
      </c>
      <c r="AQ10" s="285">
        <v>15617</v>
      </c>
      <c r="AR10" s="286">
        <v>-11.3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9" t="s">
        <v>488</v>
      </c>
      <c r="AL11" s="1130"/>
      <c r="AM11" s="1130"/>
      <c r="AN11" s="1131"/>
      <c r="AO11" s="284">
        <v>23388</v>
      </c>
      <c r="AP11" s="284">
        <v>1787</v>
      </c>
      <c r="AQ11" s="285">
        <v>1538</v>
      </c>
      <c r="AR11" s="286">
        <v>16.2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9" t="s">
        <v>489</v>
      </c>
      <c r="AL12" s="1130"/>
      <c r="AM12" s="1130"/>
      <c r="AN12" s="1131"/>
      <c r="AO12" s="284" t="s">
        <v>490</v>
      </c>
      <c r="AP12" s="284" t="s">
        <v>490</v>
      </c>
      <c r="AQ12" s="285">
        <v>0</v>
      </c>
      <c r="AR12" s="286" t="s">
        <v>490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9" t="s">
        <v>491</v>
      </c>
      <c r="AL13" s="1130"/>
      <c r="AM13" s="1130"/>
      <c r="AN13" s="1131"/>
      <c r="AO13" s="284">
        <v>60115</v>
      </c>
      <c r="AP13" s="284">
        <v>4594</v>
      </c>
      <c r="AQ13" s="285">
        <v>4378</v>
      </c>
      <c r="AR13" s="286">
        <v>4.9000000000000004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9" t="s">
        <v>492</v>
      </c>
      <c r="AL14" s="1130"/>
      <c r="AM14" s="1130"/>
      <c r="AN14" s="1131"/>
      <c r="AO14" s="284">
        <v>55713</v>
      </c>
      <c r="AP14" s="284">
        <v>4258</v>
      </c>
      <c r="AQ14" s="285">
        <v>2499</v>
      </c>
      <c r="AR14" s="286">
        <v>70.400000000000006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2" t="s">
        <v>493</v>
      </c>
      <c r="AL15" s="1133"/>
      <c r="AM15" s="1133"/>
      <c r="AN15" s="1134"/>
      <c r="AO15" s="284">
        <v>-78973</v>
      </c>
      <c r="AP15" s="284">
        <v>-6035</v>
      </c>
      <c r="AQ15" s="285">
        <v>-6867</v>
      </c>
      <c r="AR15" s="286">
        <v>-12.1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2" t="s">
        <v>177</v>
      </c>
      <c r="AL16" s="1133"/>
      <c r="AM16" s="1133"/>
      <c r="AN16" s="1134"/>
      <c r="AO16" s="284">
        <v>1469818</v>
      </c>
      <c r="AP16" s="284">
        <v>112328</v>
      </c>
      <c r="AQ16" s="285">
        <v>128199</v>
      </c>
      <c r="AR16" s="286">
        <v>-12.4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5" t="s">
        <v>498</v>
      </c>
      <c r="AL21" s="1136"/>
      <c r="AM21" s="1136"/>
      <c r="AN21" s="1137"/>
      <c r="AO21" s="297">
        <v>11.16</v>
      </c>
      <c r="AP21" s="298">
        <v>10.85</v>
      </c>
      <c r="AQ21" s="299">
        <v>0.31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5" t="s">
        <v>499</v>
      </c>
      <c r="AL22" s="1136"/>
      <c r="AM22" s="1136"/>
      <c r="AN22" s="1137"/>
      <c r="AO22" s="302">
        <v>94.7</v>
      </c>
      <c r="AP22" s="303">
        <v>96.2</v>
      </c>
      <c r="AQ22" s="304">
        <v>-1.5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8" t="s">
        <v>500</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c r="AT26" s="267"/>
    </row>
    <row r="27" spans="1:46" x14ac:dyDescent="0.15">
      <c r="A27" s="309"/>
      <c r="AO27" s="262"/>
      <c r="AP27" s="262"/>
      <c r="AQ27" s="262"/>
      <c r="AR27" s="262"/>
      <c r="AS27" s="262"/>
      <c r="AT27" s="262"/>
    </row>
    <row r="28" spans="1:46" ht="17.25" x14ac:dyDescent="0.1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7" t="s">
        <v>481</v>
      </c>
      <c r="AP30" s="272"/>
      <c r="AQ30" s="273" t="s">
        <v>482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8"/>
      <c r="AP31" s="278" t="s">
        <v>483</v>
      </c>
      <c r="AQ31" s="279" t="s">
        <v>484</v>
      </c>
      <c r="AR31" s="280" t="s">
        <v>485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19" t="s">
        <v>503</v>
      </c>
      <c r="AL32" s="1120"/>
      <c r="AM32" s="1120"/>
      <c r="AN32" s="1121"/>
      <c r="AO32" s="312">
        <v>530473</v>
      </c>
      <c r="AP32" s="312">
        <v>40541</v>
      </c>
      <c r="AQ32" s="313">
        <v>62185</v>
      </c>
      <c r="AR32" s="314">
        <v>-34.799999999999997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19" t="s">
        <v>504</v>
      </c>
      <c r="AL33" s="1120"/>
      <c r="AM33" s="1120"/>
      <c r="AN33" s="1121"/>
      <c r="AO33" s="312" t="s">
        <v>490</v>
      </c>
      <c r="AP33" s="312" t="s">
        <v>490</v>
      </c>
      <c r="AQ33" s="313" t="s">
        <v>490</v>
      </c>
      <c r="AR33" s="314" t="s">
        <v>490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19" t="s">
        <v>505</v>
      </c>
      <c r="AL34" s="1120"/>
      <c r="AM34" s="1120"/>
      <c r="AN34" s="1121"/>
      <c r="AO34" s="312" t="s">
        <v>490</v>
      </c>
      <c r="AP34" s="312" t="s">
        <v>490</v>
      </c>
      <c r="AQ34" s="313" t="s">
        <v>490</v>
      </c>
      <c r="AR34" s="314" t="s">
        <v>490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19" t="s">
        <v>506</v>
      </c>
      <c r="AL35" s="1120"/>
      <c r="AM35" s="1120"/>
      <c r="AN35" s="1121"/>
      <c r="AO35" s="312">
        <v>247855</v>
      </c>
      <c r="AP35" s="312">
        <v>18942</v>
      </c>
      <c r="AQ35" s="313">
        <v>15497</v>
      </c>
      <c r="AR35" s="314">
        <v>22.2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19" t="s">
        <v>507</v>
      </c>
      <c r="AL36" s="1120"/>
      <c r="AM36" s="1120"/>
      <c r="AN36" s="1121"/>
      <c r="AO36" s="312">
        <v>18605</v>
      </c>
      <c r="AP36" s="312">
        <v>1422</v>
      </c>
      <c r="AQ36" s="313">
        <v>3842</v>
      </c>
      <c r="AR36" s="314">
        <v>-63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19" t="s">
        <v>508</v>
      </c>
      <c r="AL37" s="1120"/>
      <c r="AM37" s="1120"/>
      <c r="AN37" s="1121"/>
      <c r="AO37" s="312">
        <v>3</v>
      </c>
      <c r="AP37" s="312">
        <v>0</v>
      </c>
      <c r="AQ37" s="313">
        <v>306</v>
      </c>
      <c r="AR37" s="314">
        <v>-100</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2" t="s">
        <v>509</v>
      </c>
      <c r="AL38" s="1123"/>
      <c r="AM38" s="1123"/>
      <c r="AN38" s="1124"/>
      <c r="AO38" s="315" t="s">
        <v>490</v>
      </c>
      <c r="AP38" s="315" t="s">
        <v>490</v>
      </c>
      <c r="AQ38" s="316">
        <v>4</v>
      </c>
      <c r="AR38" s="304" t="s">
        <v>490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2" t="s">
        <v>510</v>
      </c>
      <c r="AL39" s="1123"/>
      <c r="AM39" s="1123"/>
      <c r="AN39" s="1124"/>
      <c r="AO39" s="312">
        <v>-49790</v>
      </c>
      <c r="AP39" s="312">
        <v>-3805</v>
      </c>
      <c r="AQ39" s="313">
        <v>-2250</v>
      </c>
      <c r="AR39" s="314">
        <v>69.099999999999994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19" t="s">
        <v>511</v>
      </c>
      <c r="AL40" s="1120"/>
      <c r="AM40" s="1120"/>
      <c r="AN40" s="1121"/>
      <c r="AO40" s="312">
        <v>-453348</v>
      </c>
      <c r="AP40" s="312">
        <v>-34646</v>
      </c>
      <c r="AQ40" s="313">
        <v>-52332</v>
      </c>
      <c r="AR40" s="314">
        <v>-33.799999999999997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5" t="s">
        <v>287</v>
      </c>
      <c r="AL41" s="1126"/>
      <c r="AM41" s="1126"/>
      <c r="AN41" s="1127"/>
      <c r="AO41" s="312">
        <v>293798</v>
      </c>
      <c r="AP41" s="312">
        <v>22453</v>
      </c>
      <c r="AQ41" s="313">
        <v>27253</v>
      </c>
      <c r="AR41" s="314">
        <v>-17.600000000000001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2" t="s">
        <v>481</v>
      </c>
      <c r="AN49" s="1114" t="s">
        <v>514</v>
      </c>
      <c r="AO49" s="1115"/>
      <c r="AP49" s="1115"/>
      <c r="AQ49" s="1115"/>
      <c r="AR49" s="1116"/>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3"/>
      <c r="AN50" s="328" t="s">
        <v>515</v>
      </c>
      <c r="AO50" s="329" t="s">
        <v>516</v>
      </c>
      <c r="AP50" s="330" t="s">
        <v>517</v>
      </c>
      <c r="AQ50" s="331" t="s">
        <v>518</v>
      </c>
      <c r="AR50" s="332" t="s">
        <v>519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1954424</v>
      </c>
      <c r="AN51" s="334">
        <v>140647</v>
      </c>
      <c r="AO51" s="335">
        <v>3.4</v>
      </c>
      <c r="AP51" s="336">
        <v>103390</v>
      </c>
      <c r="AQ51" s="337">
        <v>17.100000000000001</v>
      </c>
      <c r="AR51" s="338">
        <v>-13.7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120549</v>
      </c>
      <c r="AN52" s="342">
        <v>8675</v>
      </c>
      <c r="AO52" s="343">
        <v>-26.4</v>
      </c>
      <c r="AP52" s="344">
        <v>51269</v>
      </c>
      <c r="AQ52" s="345">
        <v>4.5999999999999996</v>
      </c>
      <c r="AR52" s="346">
        <v>-31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2001626</v>
      </c>
      <c r="AN53" s="334">
        <v>146339</v>
      </c>
      <c r="AO53" s="335">
        <v>4</v>
      </c>
      <c r="AP53" s="336">
        <v>117234</v>
      </c>
      <c r="AQ53" s="337">
        <v>13.4</v>
      </c>
      <c r="AR53" s="338">
        <v>-9.4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169965</v>
      </c>
      <c r="AN54" s="342">
        <v>12426</v>
      </c>
      <c r="AO54" s="343">
        <v>43.2</v>
      </c>
      <c r="AP54" s="344">
        <v>59796</v>
      </c>
      <c r="AQ54" s="345">
        <v>16.600000000000001</v>
      </c>
      <c r="AR54" s="346">
        <v>26.6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445803</v>
      </c>
      <c r="AN55" s="334">
        <v>33018</v>
      </c>
      <c r="AO55" s="335">
        <v>-77.400000000000006</v>
      </c>
      <c r="AP55" s="336">
        <v>97758</v>
      </c>
      <c r="AQ55" s="337">
        <v>-16.600000000000001</v>
      </c>
      <c r="AR55" s="338">
        <v>-60.8</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200599</v>
      </c>
      <c r="AN56" s="342">
        <v>14857</v>
      </c>
      <c r="AO56" s="343">
        <v>19.600000000000001</v>
      </c>
      <c r="AP56" s="344">
        <v>45946</v>
      </c>
      <c r="AQ56" s="345">
        <v>-23.2</v>
      </c>
      <c r="AR56" s="346">
        <v>42.8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438149</v>
      </c>
      <c r="AN57" s="334">
        <v>32892</v>
      </c>
      <c r="AO57" s="335">
        <v>-0.4</v>
      </c>
      <c r="AP57" s="336">
        <v>91338</v>
      </c>
      <c r="AQ57" s="337">
        <v>-6.6</v>
      </c>
      <c r="AR57" s="338">
        <v>6.2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179254</v>
      </c>
      <c r="AN58" s="342">
        <v>13456</v>
      </c>
      <c r="AO58" s="343">
        <v>-9.4</v>
      </c>
      <c r="AP58" s="344">
        <v>43989</v>
      </c>
      <c r="AQ58" s="345">
        <v>-4.3</v>
      </c>
      <c r="AR58" s="346">
        <v>-5.0999999999999996</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593540</v>
      </c>
      <c r="AN59" s="334">
        <v>45360</v>
      </c>
      <c r="AO59" s="335">
        <v>37.9</v>
      </c>
      <c r="AP59" s="336">
        <v>103975</v>
      </c>
      <c r="AQ59" s="337">
        <v>13.8</v>
      </c>
      <c r="AR59" s="338">
        <v>24.1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482124</v>
      </c>
      <c r="AN60" s="342">
        <v>36846</v>
      </c>
      <c r="AO60" s="343">
        <v>173.8</v>
      </c>
      <c r="AP60" s="344">
        <v>52698</v>
      </c>
      <c r="AQ60" s="345">
        <v>19.8</v>
      </c>
      <c r="AR60" s="346">
        <v>154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1086708</v>
      </c>
      <c r="AN61" s="349">
        <v>79651</v>
      </c>
      <c r="AO61" s="350">
        <v>-6.5</v>
      </c>
      <c r="AP61" s="351">
        <v>102739</v>
      </c>
      <c r="AQ61" s="352">
        <v>4.2</v>
      </c>
      <c r="AR61" s="338">
        <v>-10.7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230498</v>
      </c>
      <c r="AN62" s="342">
        <v>17252</v>
      </c>
      <c r="AO62" s="343">
        <v>40.200000000000003</v>
      </c>
      <c r="AP62" s="344">
        <v>50740</v>
      </c>
      <c r="AQ62" s="345">
        <v>2.7</v>
      </c>
      <c r="AR62" s="346">
        <v>37.5</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Wg+hNkUth85ICKx1mh1A9XGKo3qkogimwxrncdx8079jTsqlXqSR62ngiHERCayV5LcBtbAAJ+vYXV1iBF77qA==" saltValue="AT5vI4yF2eu+pRgEotHUV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10" zoomScale="85" zoomScaleNormal="85" zoomScaleSheetLayoutView="55" workbookViewId="0">
      <selection activeCell="A10" sqref="A10"/>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478</v>
      </c>
    </row>
    <row r="120" spans="125:125" ht="13.5" hidden="1" customHeight="1" x14ac:dyDescent="0.15"/>
    <row r="121" spans="125:125" ht="13.5" hidden="1" customHeight="1" x14ac:dyDescent="0.15">
      <c r="DU121" s="259"/>
    </row>
  </sheetData>
  <sheetProtection algorithmName="SHA-512" hashValue="oD8ptXPHF4phabBEGY8VHkveobjFeryMM+9NIeJCr5A7rgarWnEBzziN3XmMxyyx6Zz0l6S/l/p8gikqCPEmIQ==" saltValue="zRnEUkUF3UvgflJUFUEVT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62"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478</v>
      </c>
    </row>
  </sheetData>
  <sheetProtection algorithmName="SHA-512" hashValue="1Nv8DurLXtQLufGVRWZEmcqcNlIDpAOzKLjV3b80ndUeujsE4L68LdcaUZTiREfwWbTOAPAGbBmXhFy2f1i+rQ==" saltValue="bjCQsREooBTb2NsnKk256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6"/>
  <sheetViews>
    <sheetView showGridLines="0" topLeftCell="A15"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8" t="s">
        <v>3</v>
      </c>
      <c r="D47" s="1138"/>
      <c r="E47" s="1139"/>
      <c r="F47" s="11">
        <v>31.26</v>
      </c>
      <c r="G47" s="12">
        <v>30.12</v>
      </c>
      <c r="H47" s="12">
        <v>32.799999999999997</v>
      </c>
      <c r="I47" s="12">
        <v>33.01</v>
      </c>
      <c r="J47" s="13">
        <v>29.42</v>
      </c>
    </row>
    <row r="48" spans="2:10" ht="57.75" customHeight="1" x14ac:dyDescent="0.15">
      <c r="B48" s="14"/>
      <c r="C48" s="1140" t="s">
        <v>4</v>
      </c>
      <c r="D48" s="1140"/>
      <c r="E48" s="1141"/>
      <c r="F48" s="15">
        <v>8.35</v>
      </c>
      <c r="G48" s="16">
        <v>9.74</v>
      </c>
      <c r="H48" s="16">
        <v>8.92</v>
      </c>
      <c r="I48" s="16">
        <v>8.81</v>
      </c>
      <c r="J48" s="17">
        <v>4.99</v>
      </c>
    </row>
    <row r="49" spans="2:10" ht="57.75" customHeight="1" thickBot="1" x14ac:dyDescent="0.2">
      <c r="B49" s="18"/>
      <c r="C49" s="1142" t="s">
        <v>5</v>
      </c>
      <c r="D49" s="1142"/>
      <c r="E49" s="1143"/>
      <c r="F49" s="19" t="s">
        <v>533</v>
      </c>
      <c r="G49" s="20" t="s">
        <v>534</v>
      </c>
      <c r="H49" s="20" t="s">
        <v>535</v>
      </c>
      <c r="I49" s="20" t="s">
        <v>536</v>
      </c>
      <c r="J49" s="21" t="s">
        <v>537</v>
      </c>
    </row>
    <row r="50" spans="2:10" x14ac:dyDescent="0.15"/>
    <row r="51" spans="2:10" ht="13.5" hidden="1" customHeight="1" x14ac:dyDescent="0.15"/>
    <row r="52" spans="2:10" ht="13.5" hidden="1" customHeight="1" x14ac:dyDescent="0.15"/>
    <row r="53" spans="2:10" ht="13.5" hidden="1" customHeight="1" x14ac:dyDescent="0.15"/>
    <row r="54" spans="2:10" ht="13.5" hidden="1" customHeight="1" x14ac:dyDescent="0.15"/>
    <row r="55" spans="2:10" ht="13.5" hidden="1" customHeight="1" x14ac:dyDescent="0.15"/>
    <row r="56" spans="2:10" ht="13.5" hidden="1" customHeight="1" x14ac:dyDescent="0.15"/>
  </sheetData>
  <sheetProtection algorithmName="SHA-512" hashValue="nzb2Rm+vTFXJzVkyWpTW4oqCXNNbGMjUdgCxI/NeVLi1lOCu4WVwiGvJRGMOEPC8yapYT6dybcab0uKufVdeww==" saltValue="uQ17v1lYp+C0aGZuI6jM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2025-03-06T05:46:51Z</cp:lastPrinted>
  <dcterms:created xsi:type="dcterms:W3CDTF">2025-02-19T00:41:54Z</dcterms:created>
  <dcterms:modified xsi:type="dcterms:W3CDTF">2025-03-18T02:23:24Z</dcterms:modified>
  <cp:category/>
</cp:coreProperties>
</file>